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Instructions" sheetId="1" state="visible" r:id="rId1"/>
    <sheet name="Shifts" sheetId="2" state="visible" r:id="rId2"/>
    <sheet name="Roster" sheetId="3" state="visible" r:id="rId3"/>
  </sheets>
  <definedNames>
    <definedName name="Codes">'Shifts'!$A$11:$A$30</definedName>
    <definedName name="Dur">'Shifts'!$E$11:$E$30</definedName>
    <definedName name="NightH">'Shifts'!$F$11:$F$30</definedName>
    <definedName name="StartH">'Shifts'!$H$11:$H$30</definedName>
    <definedName name="EndH">'Shifts'!$I$11:$I$30</definedName>
    <definedName name="Holidays">'Shifts'!$M$11:$M$24</definedName>
    <definedName name="MinRest">'Shifts'!$B$6</definedName>
    <definedName name="WeekLimit">'Shifts'!$B$7</definedName>
    <definedName name="CodeList">OFFSET('Shifts'!$A$11,0,0,MAX(1,COUNTA('Shifts'!$A$11:$A$30)),1)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hh:mm"/>
    <numFmt numFmtId="165" formatCode="dd/mm/yyyy"/>
    <numFmt numFmtId="166" formatCode="d"/>
    <numFmt numFmtId="167" formatCode="General;-General;&quot;&quot;"/>
  </numFmts>
  <fonts count="10">
    <font>
      <name val="Calibri"/>
      <family val="2"/>
      <color theme="1"/>
      <sz val="11"/>
      <scheme val="minor"/>
    </font>
    <font>
      <name val="Arial"/>
      <b val="1"/>
      <color rgb="000B1220"/>
      <sz val="14"/>
    </font>
    <font>
      <name val="Arial"/>
      <i val="1"/>
      <color rgb="005B6B80"/>
      <sz val="10"/>
    </font>
    <font>
      <name val="Arial"/>
      <color rgb="000B1220"/>
      <sz val="10"/>
    </font>
    <font>
      <name val="Arial"/>
      <b val="1"/>
      <color rgb="00FFFFFF"/>
      <sz val="10"/>
    </font>
    <font>
      <name val="Arial"/>
      <b val="1"/>
      <color rgb="000B1220"/>
      <sz val="10"/>
    </font>
    <font>
      <name val="Arial"/>
      <color rgb="000B1220"/>
      <sz val="9"/>
    </font>
    <font>
      <name val="Arial"/>
      <color rgb="00627188"/>
      <sz val="8"/>
    </font>
    <font>
      <name val="Arial"/>
      <color rgb="00627188"/>
      <sz val="10"/>
    </font>
    <font>
      <name val="Arial"/>
      <b val="1"/>
      <color rgb="000B1220"/>
      <sz val="11"/>
    </font>
  </fonts>
  <fills count="4">
    <fill>
      <patternFill/>
    </fill>
    <fill>
      <patternFill patternType="gray125"/>
    </fill>
    <fill>
      <patternFill patternType="solid">
        <fgColor rgb="00FFF4B3"/>
      </patternFill>
    </fill>
    <fill>
      <patternFill patternType="solid">
        <fgColor rgb="000B1220"/>
      </patternFill>
    </fill>
  </fills>
  <borders count="2">
    <border>
      <left/>
      <right/>
      <top/>
      <bottom/>
      <diagonal/>
    </border>
    <border>
      <left style="thin">
        <color rgb="00D5DBE3"/>
      </left>
      <right style="thin">
        <color rgb="00D5DBE3"/>
      </right>
      <top style="thin">
        <color rgb="00D5DBE3"/>
      </top>
      <bottom style="thin">
        <color rgb="00D5DBE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1" pivotButton="0" quotePrefix="0" xfId="0"/>
    <xf numFmtId="164" fontId="3" fillId="2" borderId="1" applyAlignment="1" pivotButton="0" quotePrefix="0" xfId="0">
      <alignment horizontal="center" vertical="center"/>
    </xf>
    <xf numFmtId="1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pivotButton="0" quotePrefix="0" xfId="0"/>
    <xf numFmtId="0" fontId="3" fillId="0" borderId="1" applyAlignment="1" pivotButton="0" quotePrefix="0" xfId="0">
      <alignment horizontal="center" vertical="center"/>
    </xf>
    <xf numFmtId="165" fontId="3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167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rial"/>
        <b val="1"/>
        <color rgb="00FFFFFF"/>
      </font>
      <fill>
        <patternFill patternType="solid">
          <fgColor rgb="00E5484D"/>
        </patternFill>
      </fill>
    </dxf>
    <dxf>
      <fill>
        <patternFill patternType="solid">
          <fgColor rgb="00F5A524"/>
        </patternFill>
      </fill>
    </dxf>
    <dxf>
      <fill>
        <patternFill patternType="solid">
          <fgColor rgb="00E6F6F9"/>
        </patternFill>
      </fill>
    </dxf>
    <dxf>
      <fill>
        <patternFill patternType="solid">
          <fgColor rgb="00FDE2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Free shift schedule template — 365shift</t>
        </is>
      </c>
    </row>
    <row r="3">
      <c r="A3" s="2" t="inlineStr">
        <is>
          <t>How to use it</t>
        </is>
      </c>
    </row>
    <row r="4">
      <c r="A4" s="3" t="inlineStr">
        <is>
          <t>1. On the “Shifts” sheet, set your shifts: code, start time, end time. Length and night hours are calculated for you.</t>
        </is>
      </c>
    </row>
    <row r="5">
      <c r="A5" s="3" t="inlineStr">
        <is>
          <t>2. On the same sheet, enter your public holidays and check the settings: night period, minimum rest, weekly hours limit.</t>
        </is>
      </c>
    </row>
    <row r="6">
      <c r="A6" s="3" t="inlineStr">
        <is>
          <t>3. On the “Roster” sheet, enter the year and month. Dates and weekdays adjust.</t>
        </is>
      </c>
    </row>
    <row r="7">
      <c r="A7" s="3" t="inlineStr">
        <is>
          <t>4. Enter names and, for each day, a shift code or OFF. An empty cell means not working. Delete the two example rows.</t>
        </is>
      </c>
    </row>
    <row r="9">
      <c r="A9" s="2" t="inlineStr">
        <is>
          <t>What it calculates</t>
        </is>
      </c>
    </row>
    <row r="10">
      <c r="A10" s="3" t="inlineStr">
        <is>
          <t>• Hours per week (Monday–Sunday) and per month. Weeks above the hours limit turn light orange.</t>
        </is>
      </c>
    </row>
    <row r="11">
      <c r="A11" s="3" t="inlineStr">
        <is>
          <t>• Night hours: the hours of each shift inside the night period.</t>
        </is>
      </c>
    </row>
    <row r="12">
      <c r="A12" s="3" t="inlineStr">
        <is>
          <t>• Sundays and public holidays worked.</t>
        </is>
      </c>
    </row>
    <row r="13">
      <c r="A13" s="3" t="inlineStr">
        <is>
          <t>• Red cell: the shift starts less than the minimum rest after the previous day’s shift ended.</t>
        </is>
      </c>
    </row>
    <row r="15">
      <c r="A15" s="2" t="inlineStr">
        <is>
          <t>What it does not check</t>
        </is>
      </c>
    </row>
    <row r="16">
      <c r="A16" s="3" t="inlineStr">
        <is>
          <t>Weekly rest, leave, compensatory rest after a Sunday, or two shifts on one day.</t>
        </is>
      </c>
    </row>
    <row r="17">
      <c r="A17" s="3" t="inlineStr">
        <is>
          <t>This template is not legal advice. Guide and sources: https://www.365shift.com/en/guides/free-shift-schedule-template-excel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2" customWidth="1" min="3" max="3"/>
    <col width="12" customWidth="1" min="4" max="4"/>
    <col width="14" customWidth="1" min="5" max="5"/>
    <col width="14" customWidth="1" min="6" max="6"/>
    <col width="3" customWidth="1" min="7" max="7"/>
    <col hidden="1" width="13" customWidth="1" min="8" max="8"/>
    <col hidden="1" width="13" customWidth="1" min="9" max="9"/>
    <col width="3" customWidth="1" min="10" max="10"/>
    <col hidden="1" width="13" customWidth="1" min="11" max="11"/>
    <col width="3" customWidth="1" min="12" max="12"/>
    <col width="14" customWidth="1" min="13" max="13"/>
    <col width="26" customWidth="1" min="14" max="14"/>
  </cols>
  <sheetData>
    <row r="1">
      <c r="A1" s="1" t="inlineStr">
        <is>
          <t>Shifts and settings</t>
        </is>
      </c>
    </row>
    <row r="2">
      <c r="A2" s="4" t="inlineStr">
        <is>
          <t>You fill in the yellow cells. Everything else is calculated.</t>
        </is>
      </c>
    </row>
    <row r="4">
      <c r="A4" s="5" t="inlineStr">
        <is>
          <t>Night period: from</t>
        </is>
      </c>
      <c r="B4" s="6" t="n">
        <v>0.9166666666666666</v>
      </c>
      <c r="C4" s="4" t="inlineStr">
        <is>
          <t>Greek Labour Code art. 170: 22:00–06:00</t>
        </is>
      </c>
      <c r="K4">
        <f>ROUND($B$4*24,4)</f>
        <v/>
      </c>
    </row>
    <row r="5">
      <c r="A5" s="5" t="inlineStr">
        <is>
          <t>Night period: to</t>
        </is>
      </c>
      <c r="B5" s="6" t="n">
        <v>0.25</v>
      </c>
      <c r="C5" s="4" t="inlineStr"/>
      <c r="K5">
        <f>ROUND($B$5*24,4)+IF($B$5&lt;=$B$4,24,0)</f>
        <v/>
      </c>
    </row>
    <row r="6">
      <c r="A6" s="5" t="inlineStr">
        <is>
          <t>Minimum rest between shifts (hours)</t>
        </is>
      </c>
      <c r="B6" s="7" t="n">
        <v>11</v>
      </c>
      <c r="C6" s="4" t="inlineStr">
        <is>
          <t>EU Directive 2003/88/EC art. 3: 11 consecutive hours</t>
        </is>
      </c>
    </row>
    <row r="7">
      <c r="A7" s="5" t="inlineStr">
        <is>
          <t>Weekly hours limit</t>
        </is>
      </c>
      <c r="B7" s="7" t="n">
        <v>40</v>
      </c>
      <c r="C7" s="4" t="inlineStr">
        <is>
          <t>Greek Labour Code art. 189: 40-hour full-time week</t>
        </is>
      </c>
    </row>
    <row r="9">
      <c r="A9" s="4" t="inlineStr">
        <is>
          <t>No times = a day without work (day off, leave). Length runs from start to end.</t>
        </is>
      </c>
      <c r="M9" s="4" t="inlineStr">
        <is>
          <t>Enter your public holidays for the roster year.</t>
        </is>
      </c>
    </row>
    <row r="10">
      <c r="A10" s="8" t="inlineStr">
        <is>
          <t>Code</t>
        </is>
      </c>
      <c r="B10" s="8" t="inlineStr">
        <is>
          <t>Description</t>
        </is>
      </c>
      <c r="C10" s="8" t="inlineStr">
        <is>
          <t>Start</t>
        </is>
      </c>
      <c r="D10" s="8" t="inlineStr">
        <is>
          <t>End</t>
        </is>
      </c>
      <c r="E10" s="8" t="inlineStr">
        <is>
          <t>Length (hours)</t>
        </is>
      </c>
      <c r="F10" s="8" t="inlineStr">
        <is>
          <t>Night hours</t>
        </is>
      </c>
      <c r="M10" s="9" t="inlineStr">
        <is>
          <t>Public holidays</t>
        </is>
      </c>
      <c r="N10" s="9" t="inlineStr">
        <is>
          <t>Name</t>
        </is>
      </c>
    </row>
    <row r="11">
      <c r="A11" s="10" t="inlineStr">
        <is>
          <t>M</t>
        </is>
      </c>
      <c r="B11" s="11" t="inlineStr">
        <is>
          <t>Morning</t>
        </is>
      </c>
      <c r="C11" s="6" t="n">
        <v>0.2916666666666667</v>
      </c>
      <c r="D11" s="6" t="n">
        <v>0.625</v>
      </c>
      <c r="E11" s="12">
        <f>IF(OR(C11="",D11=""),0,IF(D11=C11,24,ROUND(MOD(D11-C11,1)*24,4)))</f>
        <v/>
      </c>
      <c r="F11" s="12">
        <f>IF(E11=0,0,ROUND(MAX(0,MIN(I11,$K$5-24)-MAX(H11,$K$4-24))+MAX(0,MIN(I11,$K$5)-MAX(H11,$K$4))+MAX(0,MIN(I11,$K$5+24)-MAX(H11,$K$4+24)),4))</f>
        <v/>
      </c>
      <c r="H11">
        <f>IF(E11=0,0,ROUND(C11*24,4))</f>
        <v/>
      </c>
      <c r="I11">
        <f>H11+E11</f>
        <v/>
      </c>
      <c r="M11" s="13" t="n"/>
      <c r="N11" s="11" t="n"/>
    </row>
    <row r="12">
      <c r="A12" s="10" t="inlineStr">
        <is>
          <t>A</t>
        </is>
      </c>
      <c r="B12" s="11" t="inlineStr">
        <is>
          <t>Afternoon</t>
        </is>
      </c>
      <c r="C12" s="6" t="n">
        <v>0.625</v>
      </c>
      <c r="D12" s="6" t="n">
        <v>0.9583333333333334</v>
      </c>
      <c r="E12" s="12">
        <f>IF(OR(C12="",D12=""),0,IF(D12=C12,24,ROUND(MOD(D12-C12,1)*24,4)))</f>
        <v/>
      </c>
      <c r="F12" s="12">
        <f>IF(E12=0,0,ROUND(MAX(0,MIN(I12,$K$5-24)-MAX(H12,$K$4-24))+MAX(0,MIN(I12,$K$5)-MAX(H12,$K$4))+MAX(0,MIN(I12,$K$5+24)-MAX(H12,$K$4+24)),4))</f>
        <v/>
      </c>
      <c r="H12">
        <f>IF(E12=0,0,ROUND(C12*24,4))</f>
        <v/>
      </c>
      <c r="I12">
        <f>H12+E12</f>
        <v/>
      </c>
      <c r="M12" s="13" t="n"/>
      <c r="N12" s="11" t="n"/>
    </row>
    <row r="13">
      <c r="A13" s="10" t="inlineStr">
        <is>
          <t>N</t>
        </is>
      </c>
      <c r="B13" s="11" t="inlineStr">
        <is>
          <t>Night</t>
        </is>
      </c>
      <c r="C13" s="6" t="n">
        <v>0.9583333333333334</v>
      </c>
      <c r="D13" s="6" t="n">
        <v>0.2916666666666667</v>
      </c>
      <c r="E13" s="12">
        <f>IF(OR(C13="",D13=""),0,IF(D13=C13,24,ROUND(MOD(D13-C13,1)*24,4)))</f>
        <v/>
      </c>
      <c r="F13" s="12">
        <f>IF(E13=0,0,ROUND(MAX(0,MIN(I13,$K$5-24)-MAX(H13,$K$4-24))+MAX(0,MIN(I13,$K$5)-MAX(H13,$K$4))+MAX(0,MIN(I13,$K$5+24)-MAX(H13,$K$4+24)),4))</f>
        <v/>
      </c>
      <c r="H13">
        <f>IF(E13=0,0,ROUND(C13*24,4))</f>
        <v/>
      </c>
      <c r="I13">
        <f>H13+E13</f>
        <v/>
      </c>
      <c r="M13" s="13" t="n"/>
      <c r="N13" s="11" t="n"/>
    </row>
    <row r="14">
      <c r="A14" s="10" t="inlineStr">
        <is>
          <t>OFF</t>
        </is>
      </c>
      <c r="B14" s="11" t="inlineStr">
        <is>
          <t>Day off</t>
        </is>
      </c>
      <c r="C14" s="6" t="n"/>
      <c r="D14" s="6" t="n"/>
      <c r="E14" s="12">
        <f>IF(OR(C14="",D14=""),0,IF(D14=C14,24,ROUND(MOD(D14-C14,1)*24,4)))</f>
        <v/>
      </c>
      <c r="F14" s="12">
        <f>IF(E14=0,0,ROUND(MAX(0,MIN(I14,$K$5-24)-MAX(H14,$K$4-24))+MAX(0,MIN(I14,$K$5)-MAX(H14,$K$4))+MAX(0,MIN(I14,$K$5+24)-MAX(H14,$K$4+24)),4))</f>
        <v/>
      </c>
      <c r="H14">
        <f>IF(E14=0,0,ROUND(C14*24,4))</f>
        <v/>
      </c>
      <c r="I14">
        <f>H14+E14</f>
        <v/>
      </c>
      <c r="M14" s="13" t="n"/>
      <c r="N14" s="11" t="n"/>
    </row>
    <row r="15">
      <c r="A15" s="10" t="inlineStr">
        <is>
          <t>L</t>
        </is>
      </c>
      <c r="B15" s="11" t="inlineStr">
        <is>
          <t>Leave</t>
        </is>
      </c>
      <c r="C15" s="6" t="n"/>
      <c r="D15" s="6" t="n"/>
      <c r="E15" s="12">
        <f>IF(OR(C15="",D15=""),0,IF(D15=C15,24,ROUND(MOD(D15-C15,1)*24,4)))</f>
        <v/>
      </c>
      <c r="F15" s="12">
        <f>IF(E15=0,0,ROUND(MAX(0,MIN(I15,$K$5-24)-MAX(H15,$K$4-24))+MAX(0,MIN(I15,$K$5)-MAX(H15,$K$4))+MAX(0,MIN(I15,$K$5+24)-MAX(H15,$K$4+24)),4))</f>
        <v/>
      </c>
      <c r="H15">
        <f>IF(E15=0,0,ROUND(C15*24,4))</f>
        <v/>
      </c>
      <c r="I15">
        <f>H15+E15</f>
        <v/>
      </c>
      <c r="M15" s="13" t="n"/>
      <c r="N15" s="11" t="n"/>
    </row>
    <row r="16">
      <c r="A16" s="10" t="n"/>
      <c r="B16" s="11" t="n"/>
      <c r="C16" s="6" t="n"/>
      <c r="D16" s="6" t="n"/>
      <c r="E16" s="12">
        <f>IF(OR(C16="",D16=""),0,IF(D16=C16,24,ROUND(MOD(D16-C16,1)*24,4)))</f>
        <v/>
      </c>
      <c r="F16" s="12">
        <f>IF(E16=0,0,ROUND(MAX(0,MIN(I16,$K$5-24)-MAX(H16,$K$4-24))+MAX(0,MIN(I16,$K$5)-MAX(H16,$K$4))+MAX(0,MIN(I16,$K$5+24)-MAX(H16,$K$4+24)),4))</f>
        <v/>
      </c>
      <c r="H16">
        <f>IF(E16=0,0,ROUND(C16*24,4))</f>
        <v/>
      </c>
      <c r="I16">
        <f>H16+E16</f>
        <v/>
      </c>
      <c r="M16" s="13" t="n"/>
      <c r="N16" s="11" t="n"/>
    </row>
    <row r="17">
      <c r="A17" s="10" t="n"/>
      <c r="B17" s="11" t="n"/>
      <c r="C17" s="6" t="n"/>
      <c r="D17" s="6" t="n"/>
      <c r="E17" s="12">
        <f>IF(OR(C17="",D17=""),0,IF(D17=C17,24,ROUND(MOD(D17-C17,1)*24,4)))</f>
        <v/>
      </c>
      <c r="F17" s="12">
        <f>IF(E17=0,0,ROUND(MAX(0,MIN(I17,$K$5-24)-MAX(H17,$K$4-24))+MAX(0,MIN(I17,$K$5)-MAX(H17,$K$4))+MAX(0,MIN(I17,$K$5+24)-MAX(H17,$K$4+24)),4))</f>
        <v/>
      </c>
      <c r="H17">
        <f>IF(E17=0,0,ROUND(C17*24,4))</f>
        <v/>
      </c>
      <c r="I17">
        <f>H17+E17</f>
        <v/>
      </c>
      <c r="M17" s="13" t="n"/>
      <c r="N17" s="11" t="n"/>
    </row>
    <row r="18">
      <c r="A18" s="10" t="n"/>
      <c r="B18" s="11" t="n"/>
      <c r="C18" s="6" t="n"/>
      <c r="D18" s="6" t="n"/>
      <c r="E18" s="12">
        <f>IF(OR(C18="",D18=""),0,IF(D18=C18,24,ROUND(MOD(D18-C18,1)*24,4)))</f>
        <v/>
      </c>
      <c r="F18" s="12">
        <f>IF(E18=0,0,ROUND(MAX(0,MIN(I18,$K$5-24)-MAX(H18,$K$4-24))+MAX(0,MIN(I18,$K$5)-MAX(H18,$K$4))+MAX(0,MIN(I18,$K$5+24)-MAX(H18,$K$4+24)),4))</f>
        <v/>
      </c>
      <c r="H18">
        <f>IF(E18=0,0,ROUND(C18*24,4))</f>
        <v/>
      </c>
      <c r="I18">
        <f>H18+E18</f>
        <v/>
      </c>
      <c r="M18" s="13" t="n"/>
      <c r="N18" s="11" t="n"/>
    </row>
    <row r="19">
      <c r="A19" s="10" t="n"/>
      <c r="B19" s="11" t="n"/>
      <c r="C19" s="6" t="n"/>
      <c r="D19" s="6" t="n"/>
      <c r="E19" s="12">
        <f>IF(OR(C19="",D19=""),0,IF(D19=C19,24,ROUND(MOD(D19-C19,1)*24,4)))</f>
        <v/>
      </c>
      <c r="F19" s="12">
        <f>IF(E19=0,0,ROUND(MAX(0,MIN(I19,$K$5-24)-MAX(H19,$K$4-24))+MAX(0,MIN(I19,$K$5)-MAX(H19,$K$4))+MAX(0,MIN(I19,$K$5+24)-MAX(H19,$K$4+24)),4))</f>
        <v/>
      </c>
      <c r="H19">
        <f>IF(E19=0,0,ROUND(C19*24,4))</f>
        <v/>
      </c>
      <c r="I19">
        <f>H19+E19</f>
        <v/>
      </c>
      <c r="M19" s="13" t="n"/>
      <c r="N19" s="11" t="n"/>
    </row>
    <row r="20">
      <c r="A20" s="10" t="n"/>
      <c r="B20" s="11" t="n"/>
      <c r="C20" s="6" t="n"/>
      <c r="D20" s="6" t="n"/>
      <c r="E20" s="12">
        <f>IF(OR(C20="",D20=""),0,IF(D20=C20,24,ROUND(MOD(D20-C20,1)*24,4)))</f>
        <v/>
      </c>
      <c r="F20" s="12">
        <f>IF(E20=0,0,ROUND(MAX(0,MIN(I20,$K$5-24)-MAX(H20,$K$4-24))+MAX(0,MIN(I20,$K$5)-MAX(H20,$K$4))+MAX(0,MIN(I20,$K$5+24)-MAX(H20,$K$4+24)),4))</f>
        <v/>
      </c>
      <c r="H20">
        <f>IF(E20=0,0,ROUND(C20*24,4))</f>
        <v/>
      </c>
      <c r="I20">
        <f>H20+E20</f>
        <v/>
      </c>
      <c r="M20" s="13" t="n"/>
      <c r="N20" s="11" t="n"/>
    </row>
    <row r="21">
      <c r="A21" s="10" t="n"/>
      <c r="B21" s="11" t="n"/>
      <c r="C21" s="6" t="n"/>
      <c r="D21" s="6" t="n"/>
      <c r="E21" s="12">
        <f>IF(OR(C21="",D21=""),0,IF(D21=C21,24,ROUND(MOD(D21-C21,1)*24,4)))</f>
        <v/>
      </c>
      <c r="F21" s="12">
        <f>IF(E21=0,0,ROUND(MAX(0,MIN(I21,$K$5-24)-MAX(H21,$K$4-24))+MAX(0,MIN(I21,$K$5)-MAX(H21,$K$4))+MAX(0,MIN(I21,$K$5+24)-MAX(H21,$K$4+24)),4))</f>
        <v/>
      </c>
      <c r="H21">
        <f>IF(E21=0,0,ROUND(C21*24,4))</f>
        <v/>
      </c>
      <c r="I21">
        <f>H21+E21</f>
        <v/>
      </c>
      <c r="M21" s="13" t="n"/>
      <c r="N21" s="11" t="n"/>
    </row>
    <row r="22">
      <c r="A22" s="10" t="n"/>
      <c r="B22" s="11" t="n"/>
      <c r="C22" s="6" t="n"/>
      <c r="D22" s="6" t="n"/>
      <c r="E22" s="12">
        <f>IF(OR(C22="",D22=""),0,IF(D22=C22,24,ROUND(MOD(D22-C22,1)*24,4)))</f>
        <v/>
      </c>
      <c r="F22" s="12">
        <f>IF(E22=0,0,ROUND(MAX(0,MIN(I22,$K$5-24)-MAX(H22,$K$4-24))+MAX(0,MIN(I22,$K$5)-MAX(H22,$K$4))+MAX(0,MIN(I22,$K$5+24)-MAX(H22,$K$4+24)),4))</f>
        <v/>
      </c>
      <c r="H22">
        <f>IF(E22=0,0,ROUND(C22*24,4))</f>
        <v/>
      </c>
      <c r="I22">
        <f>H22+E22</f>
        <v/>
      </c>
      <c r="M22" s="13" t="n"/>
      <c r="N22" s="11" t="n"/>
    </row>
    <row r="23">
      <c r="A23" s="10" t="n"/>
      <c r="B23" s="11" t="n"/>
      <c r="C23" s="6" t="n"/>
      <c r="D23" s="6" t="n"/>
      <c r="E23" s="12">
        <f>IF(OR(C23="",D23=""),0,IF(D23=C23,24,ROUND(MOD(D23-C23,1)*24,4)))</f>
        <v/>
      </c>
      <c r="F23" s="12">
        <f>IF(E23=0,0,ROUND(MAX(0,MIN(I23,$K$5-24)-MAX(H23,$K$4-24))+MAX(0,MIN(I23,$K$5)-MAX(H23,$K$4))+MAX(0,MIN(I23,$K$5+24)-MAX(H23,$K$4+24)),4))</f>
        <v/>
      </c>
      <c r="H23">
        <f>IF(E23=0,0,ROUND(C23*24,4))</f>
        <v/>
      </c>
      <c r="I23">
        <f>H23+E23</f>
        <v/>
      </c>
      <c r="M23" s="13" t="n"/>
      <c r="N23" s="11" t="n"/>
    </row>
    <row r="24">
      <c r="A24" s="10" t="n"/>
      <c r="B24" s="11" t="n"/>
      <c r="C24" s="6" t="n"/>
      <c r="D24" s="6" t="n"/>
      <c r="E24" s="12">
        <f>IF(OR(C24="",D24=""),0,IF(D24=C24,24,ROUND(MOD(D24-C24,1)*24,4)))</f>
        <v/>
      </c>
      <c r="F24" s="12">
        <f>IF(E24=0,0,ROUND(MAX(0,MIN(I24,$K$5-24)-MAX(H24,$K$4-24))+MAX(0,MIN(I24,$K$5)-MAX(H24,$K$4))+MAX(0,MIN(I24,$K$5+24)-MAX(H24,$K$4+24)),4))</f>
        <v/>
      </c>
      <c r="H24">
        <f>IF(E24=0,0,ROUND(C24*24,4))</f>
        <v/>
      </c>
      <c r="I24">
        <f>H24+E24</f>
        <v/>
      </c>
      <c r="M24" s="13" t="n"/>
      <c r="N24" s="11" t="n"/>
    </row>
    <row r="25">
      <c r="A25" s="10" t="n"/>
      <c r="B25" s="11" t="n"/>
      <c r="C25" s="6" t="n"/>
      <c r="D25" s="6" t="n"/>
      <c r="E25" s="12">
        <f>IF(OR(C25="",D25=""),0,IF(D25=C25,24,ROUND(MOD(D25-C25,1)*24,4)))</f>
        <v/>
      </c>
      <c r="F25" s="12">
        <f>IF(E25=0,0,ROUND(MAX(0,MIN(I25,$K$5-24)-MAX(H25,$K$4-24))+MAX(0,MIN(I25,$K$5)-MAX(H25,$K$4))+MAX(0,MIN(I25,$K$5+24)-MAX(H25,$K$4+24)),4))</f>
        <v/>
      </c>
      <c r="H25">
        <f>IF(E25=0,0,ROUND(C25*24,4))</f>
        <v/>
      </c>
      <c r="I25">
        <f>H25+E25</f>
        <v/>
      </c>
    </row>
    <row r="26">
      <c r="A26" s="10" t="n"/>
      <c r="B26" s="11" t="n"/>
      <c r="C26" s="6" t="n"/>
      <c r="D26" s="6" t="n"/>
      <c r="E26" s="12">
        <f>IF(OR(C26="",D26=""),0,IF(D26=C26,24,ROUND(MOD(D26-C26,1)*24,4)))</f>
        <v/>
      </c>
      <c r="F26" s="12">
        <f>IF(E26=0,0,ROUND(MAX(0,MIN(I26,$K$5-24)-MAX(H26,$K$4-24))+MAX(0,MIN(I26,$K$5)-MAX(H26,$K$4))+MAX(0,MIN(I26,$K$5+24)-MAX(H26,$K$4+24)),4))</f>
        <v/>
      </c>
      <c r="H26">
        <f>IF(E26=0,0,ROUND(C26*24,4))</f>
        <v/>
      </c>
      <c r="I26">
        <f>H26+E26</f>
        <v/>
      </c>
    </row>
    <row r="27">
      <c r="A27" s="10" t="n"/>
      <c r="B27" s="11" t="n"/>
      <c r="C27" s="6" t="n"/>
      <c r="D27" s="6" t="n"/>
      <c r="E27" s="12">
        <f>IF(OR(C27="",D27=""),0,IF(D27=C27,24,ROUND(MOD(D27-C27,1)*24,4)))</f>
        <v/>
      </c>
      <c r="F27" s="12">
        <f>IF(E27=0,0,ROUND(MAX(0,MIN(I27,$K$5-24)-MAX(H27,$K$4-24))+MAX(0,MIN(I27,$K$5)-MAX(H27,$K$4))+MAX(0,MIN(I27,$K$5+24)-MAX(H27,$K$4+24)),4))</f>
        <v/>
      </c>
      <c r="H27">
        <f>IF(E27=0,0,ROUND(C27*24,4))</f>
        <v/>
      </c>
      <c r="I27">
        <f>H27+E27</f>
        <v/>
      </c>
    </row>
    <row r="28">
      <c r="A28" s="10" t="n"/>
      <c r="B28" s="11" t="n"/>
      <c r="C28" s="6" t="n"/>
      <c r="D28" s="6" t="n"/>
      <c r="E28" s="12">
        <f>IF(OR(C28="",D28=""),0,IF(D28=C28,24,ROUND(MOD(D28-C28,1)*24,4)))</f>
        <v/>
      </c>
      <c r="F28" s="12">
        <f>IF(E28=0,0,ROUND(MAX(0,MIN(I28,$K$5-24)-MAX(H28,$K$4-24))+MAX(0,MIN(I28,$K$5)-MAX(H28,$K$4))+MAX(0,MIN(I28,$K$5+24)-MAX(H28,$K$4+24)),4))</f>
        <v/>
      </c>
      <c r="H28">
        <f>IF(E28=0,0,ROUND(C28*24,4))</f>
        <v/>
      </c>
      <c r="I28">
        <f>H28+E28</f>
        <v/>
      </c>
    </row>
    <row r="29">
      <c r="A29" s="10" t="n"/>
      <c r="B29" s="11" t="n"/>
      <c r="C29" s="6" t="n"/>
      <c r="D29" s="6" t="n"/>
      <c r="E29" s="12">
        <f>IF(OR(C29="",D29=""),0,IF(D29=C29,24,ROUND(MOD(D29-C29,1)*24,4)))</f>
        <v/>
      </c>
      <c r="F29" s="12">
        <f>IF(E29=0,0,ROUND(MAX(0,MIN(I29,$K$5-24)-MAX(H29,$K$4-24))+MAX(0,MIN(I29,$K$5)-MAX(H29,$K$4))+MAX(0,MIN(I29,$K$5+24)-MAX(H29,$K$4+24)),4))</f>
        <v/>
      </c>
      <c r="H29">
        <f>IF(E29=0,0,ROUND(C29*24,4))</f>
        <v/>
      </c>
      <c r="I29">
        <f>H29+E29</f>
        <v/>
      </c>
    </row>
    <row r="30">
      <c r="A30" s="10" t="n"/>
      <c r="B30" s="11" t="n"/>
      <c r="C30" s="6" t="n"/>
      <c r="D30" s="6" t="n"/>
      <c r="E30" s="12">
        <f>IF(OR(C30="",D30=""),0,IF(D30=C30,24,ROUND(MOD(D30-C30,1)*24,4)))</f>
        <v/>
      </c>
      <c r="F30" s="12">
        <f>IF(E30=0,0,ROUND(MAX(0,MIN(I30,$K$5-24)-MAX(H30,$K$4-24))+MAX(0,MIN(I30,$K$5)-MAX(H30,$K$4))+MAX(0,MIN(I30,$K$5+24)-MAX(H30,$K$4+24)),4))</f>
        <v/>
      </c>
      <c r="H30">
        <f>IF(E30=0,0,ROUND(C30*24,4))</f>
        <v/>
      </c>
      <c r="I30">
        <f>H30+E30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Q38"/>
  <sheetViews>
    <sheetView workbookViewId="0">
      <pane xSplit="3" ySplit="8" topLeftCell="D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24" customWidth="1" min="2" max="2"/>
    <col width="12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4.6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11" customWidth="1" min="41" max="41"/>
    <col width="11" customWidth="1" min="42" max="42"/>
    <col width="11" customWidth="1" min="43" max="43"/>
  </cols>
  <sheetData>
    <row r="1">
      <c r="A1" s="1" t="inlineStr">
        <is>
          <t>Shift roster</t>
        </is>
      </c>
    </row>
    <row r="2">
      <c r="B2" s="14" t="inlineStr">
        <is>
          <t>Year</t>
        </is>
      </c>
      <c r="C2" s="7" t="n">
        <v>2026</v>
      </c>
      <c r="D2" s="4" t="inlineStr">
        <is>
          <t>Red: rest below the minimum · Orange: unknown code · Blue: Sunday or public holiday · Enter one code from the “Shifts” sheet per day.</t>
        </is>
      </c>
    </row>
    <row r="3">
      <c r="B3" s="14" t="inlineStr">
        <is>
          <t>Month (1–12)</t>
        </is>
      </c>
      <c r="C3" s="7" t="n">
        <v>10</v>
      </c>
    </row>
    <row r="6">
      <c r="D6" s="15">
        <f>DATE($C$2,$C$3,1)</f>
        <v/>
      </c>
      <c r="E6" s="15">
        <f>IF(D6="","",IF(MONTH(D6+1)=$C$3,D6+1,""))</f>
        <v/>
      </c>
      <c r="F6" s="15">
        <f>IF(E6="","",IF(MONTH(E6+1)=$C$3,E6+1,""))</f>
        <v/>
      </c>
      <c r="G6" s="15">
        <f>IF(F6="","",IF(MONTH(F6+1)=$C$3,F6+1,""))</f>
        <v/>
      </c>
      <c r="H6" s="15">
        <f>IF(G6="","",IF(MONTH(G6+1)=$C$3,G6+1,""))</f>
        <v/>
      </c>
      <c r="I6" s="15">
        <f>IF(H6="","",IF(MONTH(H6+1)=$C$3,H6+1,""))</f>
        <v/>
      </c>
      <c r="J6" s="15">
        <f>IF(I6="","",IF(MONTH(I6+1)=$C$3,I6+1,""))</f>
        <v/>
      </c>
      <c r="K6" s="15">
        <f>IF(J6="","",IF(MONTH(J6+1)=$C$3,J6+1,""))</f>
        <v/>
      </c>
      <c r="L6" s="15">
        <f>IF(K6="","",IF(MONTH(K6+1)=$C$3,K6+1,""))</f>
        <v/>
      </c>
      <c r="M6" s="15">
        <f>IF(L6="","",IF(MONTH(L6+1)=$C$3,L6+1,""))</f>
        <v/>
      </c>
      <c r="N6" s="15">
        <f>IF(M6="","",IF(MONTH(M6+1)=$C$3,M6+1,""))</f>
        <v/>
      </c>
      <c r="O6" s="15">
        <f>IF(N6="","",IF(MONTH(N6+1)=$C$3,N6+1,""))</f>
        <v/>
      </c>
      <c r="P6" s="15">
        <f>IF(O6="","",IF(MONTH(O6+1)=$C$3,O6+1,""))</f>
        <v/>
      </c>
      <c r="Q6" s="15">
        <f>IF(P6="","",IF(MONTH(P6+1)=$C$3,P6+1,""))</f>
        <v/>
      </c>
      <c r="R6" s="15">
        <f>IF(Q6="","",IF(MONTH(Q6+1)=$C$3,Q6+1,""))</f>
        <v/>
      </c>
      <c r="S6" s="15">
        <f>IF(R6="","",IF(MONTH(R6+1)=$C$3,R6+1,""))</f>
        <v/>
      </c>
      <c r="T6" s="15">
        <f>IF(S6="","",IF(MONTH(S6+1)=$C$3,S6+1,""))</f>
        <v/>
      </c>
      <c r="U6" s="15">
        <f>IF(T6="","",IF(MONTH(T6+1)=$C$3,T6+1,""))</f>
        <v/>
      </c>
      <c r="V6" s="15">
        <f>IF(U6="","",IF(MONTH(U6+1)=$C$3,U6+1,""))</f>
        <v/>
      </c>
      <c r="W6" s="15">
        <f>IF(V6="","",IF(MONTH(V6+1)=$C$3,V6+1,""))</f>
        <v/>
      </c>
      <c r="X6" s="15">
        <f>IF(W6="","",IF(MONTH(W6+1)=$C$3,W6+1,""))</f>
        <v/>
      </c>
      <c r="Y6" s="15">
        <f>IF(X6="","",IF(MONTH(X6+1)=$C$3,X6+1,""))</f>
        <v/>
      </c>
      <c r="Z6" s="15">
        <f>IF(Y6="","",IF(MONTH(Y6+1)=$C$3,Y6+1,""))</f>
        <v/>
      </c>
      <c r="AA6" s="15">
        <f>IF(Z6="","",IF(MONTH(Z6+1)=$C$3,Z6+1,""))</f>
        <v/>
      </c>
      <c r="AB6" s="15">
        <f>IF(AA6="","",IF(MONTH(AA6+1)=$C$3,AA6+1,""))</f>
        <v/>
      </c>
      <c r="AC6" s="15">
        <f>IF(AB6="","",IF(MONTH(AB6+1)=$C$3,AB6+1,""))</f>
        <v/>
      </c>
      <c r="AD6" s="15">
        <f>IF(AC6="","",IF(MONTH(AC6+1)=$C$3,AC6+1,""))</f>
        <v/>
      </c>
      <c r="AE6" s="15">
        <f>IF(AD6="","",IF(MONTH(AD6+1)=$C$3,AD6+1,""))</f>
        <v/>
      </c>
      <c r="AF6" s="15">
        <f>IF(AE6="","",IF(MONTH(AE6+1)=$C$3,AE6+1,""))</f>
        <v/>
      </c>
      <c r="AG6" s="15">
        <f>IF(AF6="","",IF(MONTH(AF6+1)=$C$3,AF6+1,""))</f>
        <v/>
      </c>
      <c r="AH6" s="15">
        <f>IF(AG6="","",IF(MONTH(AG6+1)=$C$3,AG6+1,""))</f>
        <v/>
      </c>
      <c r="AI6" s="8" t="inlineStr">
        <is>
          <t>Week 1</t>
        </is>
      </c>
      <c r="AJ6" s="8" t="inlineStr">
        <is>
          <t>Week 2</t>
        </is>
      </c>
      <c r="AK6" s="8" t="inlineStr">
        <is>
          <t>Week 3</t>
        </is>
      </c>
      <c r="AL6" s="8" t="inlineStr">
        <is>
          <t>Week 4</t>
        </is>
      </c>
      <c r="AM6" s="8" t="inlineStr">
        <is>
          <t>Week 5</t>
        </is>
      </c>
      <c r="AN6" s="8" t="inlineStr">
        <is>
          <t>Week 6</t>
        </is>
      </c>
      <c r="AO6" s="8" t="inlineStr">
        <is>
          <t>Total hours</t>
        </is>
      </c>
      <c r="AP6" s="8" t="inlineStr">
        <is>
          <t>Night hours</t>
        </is>
      </c>
      <c r="AQ6" s="8" t="inlineStr">
        <is>
          <t>Sundays &amp; holidays</t>
        </is>
      </c>
    </row>
    <row r="7">
      <c r="A7" s="16" t="inlineStr">
        <is>
          <t>#</t>
        </is>
      </c>
      <c r="B7" s="16" t="inlineStr">
        <is>
          <t>Name</t>
        </is>
      </c>
      <c r="C7" s="16" t="inlineStr">
        <is>
          <t>Note</t>
        </is>
      </c>
      <c r="D7" s="17">
        <f>IF(D6="","",CHOOSE(WEEKDAY(D6,2),"Mon","Tue","Wed","Thu","Fri","Sat","Sun"))</f>
        <v/>
      </c>
      <c r="E7" s="17">
        <f>IF(E6="","",CHOOSE(WEEKDAY(E6,2),"Mon","Tue","Wed","Thu","Fri","Sat","Sun"))</f>
        <v/>
      </c>
      <c r="F7" s="17">
        <f>IF(F6="","",CHOOSE(WEEKDAY(F6,2),"Mon","Tue","Wed","Thu","Fri","Sat","Sun"))</f>
        <v/>
      </c>
      <c r="G7" s="17">
        <f>IF(G6="","",CHOOSE(WEEKDAY(G6,2),"Mon","Tue","Wed","Thu","Fri","Sat","Sun"))</f>
        <v/>
      </c>
      <c r="H7" s="17">
        <f>IF(H6="","",CHOOSE(WEEKDAY(H6,2),"Mon","Tue","Wed","Thu","Fri","Sat","Sun"))</f>
        <v/>
      </c>
      <c r="I7" s="17">
        <f>IF(I6="","",CHOOSE(WEEKDAY(I6,2),"Mon","Tue","Wed","Thu","Fri","Sat","Sun"))</f>
        <v/>
      </c>
      <c r="J7" s="17">
        <f>IF(J6="","",CHOOSE(WEEKDAY(J6,2),"Mon","Tue","Wed","Thu","Fri","Sat","Sun"))</f>
        <v/>
      </c>
      <c r="K7" s="17">
        <f>IF(K6="","",CHOOSE(WEEKDAY(K6,2),"Mon","Tue","Wed","Thu","Fri","Sat","Sun"))</f>
        <v/>
      </c>
      <c r="L7" s="17">
        <f>IF(L6="","",CHOOSE(WEEKDAY(L6,2),"Mon","Tue","Wed","Thu","Fri","Sat","Sun"))</f>
        <v/>
      </c>
      <c r="M7" s="17">
        <f>IF(M6="","",CHOOSE(WEEKDAY(M6,2),"Mon","Tue","Wed","Thu","Fri","Sat","Sun"))</f>
        <v/>
      </c>
      <c r="N7" s="17">
        <f>IF(N6="","",CHOOSE(WEEKDAY(N6,2),"Mon","Tue","Wed","Thu","Fri","Sat","Sun"))</f>
        <v/>
      </c>
      <c r="O7" s="17">
        <f>IF(O6="","",CHOOSE(WEEKDAY(O6,2),"Mon","Tue","Wed","Thu","Fri","Sat","Sun"))</f>
        <v/>
      </c>
      <c r="P7" s="17">
        <f>IF(P6="","",CHOOSE(WEEKDAY(P6,2),"Mon","Tue","Wed","Thu","Fri","Sat","Sun"))</f>
        <v/>
      </c>
      <c r="Q7" s="17">
        <f>IF(Q6="","",CHOOSE(WEEKDAY(Q6,2),"Mon","Tue","Wed","Thu","Fri","Sat","Sun"))</f>
        <v/>
      </c>
      <c r="R7" s="17">
        <f>IF(R6="","",CHOOSE(WEEKDAY(R6,2),"Mon","Tue","Wed","Thu","Fri","Sat","Sun"))</f>
        <v/>
      </c>
      <c r="S7" s="17">
        <f>IF(S6="","",CHOOSE(WEEKDAY(S6,2),"Mon","Tue","Wed","Thu","Fri","Sat","Sun"))</f>
        <v/>
      </c>
      <c r="T7" s="17">
        <f>IF(T6="","",CHOOSE(WEEKDAY(T6,2),"Mon","Tue","Wed","Thu","Fri","Sat","Sun"))</f>
        <v/>
      </c>
      <c r="U7" s="17">
        <f>IF(U6="","",CHOOSE(WEEKDAY(U6,2),"Mon","Tue","Wed","Thu","Fri","Sat","Sun"))</f>
        <v/>
      </c>
      <c r="V7" s="17">
        <f>IF(V6="","",CHOOSE(WEEKDAY(V6,2),"Mon","Tue","Wed","Thu","Fri","Sat","Sun"))</f>
        <v/>
      </c>
      <c r="W7" s="17">
        <f>IF(W6="","",CHOOSE(WEEKDAY(W6,2),"Mon","Tue","Wed","Thu","Fri","Sat","Sun"))</f>
        <v/>
      </c>
      <c r="X7" s="17">
        <f>IF(X6="","",CHOOSE(WEEKDAY(X6,2),"Mon","Tue","Wed","Thu","Fri","Sat","Sun"))</f>
        <v/>
      </c>
      <c r="Y7" s="17">
        <f>IF(Y6="","",CHOOSE(WEEKDAY(Y6,2),"Mon","Tue","Wed","Thu","Fri","Sat","Sun"))</f>
        <v/>
      </c>
      <c r="Z7" s="17">
        <f>IF(Z6="","",CHOOSE(WEEKDAY(Z6,2),"Mon","Tue","Wed","Thu","Fri","Sat","Sun"))</f>
        <v/>
      </c>
      <c r="AA7" s="17">
        <f>IF(AA6="","",CHOOSE(WEEKDAY(AA6,2),"Mon","Tue","Wed","Thu","Fri","Sat","Sun"))</f>
        <v/>
      </c>
      <c r="AB7" s="17">
        <f>IF(AB6="","",CHOOSE(WEEKDAY(AB6,2),"Mon","Tue","Wed","Thu","Fri","Sat","Sun"))</f>
        <v/>
      </c>
      <c r="AC7" s="17">
        <f>IF(AC6="","",CHOOSE(WEEKDAY(AC6,2),"Mon","Tue","Wed","Thu","Fri","Sat","Sun"))</f>
        <v/>
      </c>
      <c r="AD7" s="17">
        <f>IF(AD6="","",CHOOSE(WEEKDAY(AD6,2),"Mon","Tue","Wed","Thu","Fri","Sat","Sun"))</f>
        <v/>
      </c>
      <c r="AE7" s="17">
        <f>IF(AE6="","",CHOOSE(WEEKDAY(AE6,2),"Mon","Tue","Wed","Thu","Fri","Sat","Sun"))</f>
        <v/>
      </c>
      <c r="AF7" s="17">
        <f>IF(AF6="","",CHOOSE(WEEKDAY(AF6,2),"Mon","Tue","Wed","Thu","Fri","Sat","Sun"))</f>
        <v/>
      </c>
      <c r="AG7" s="17">
        <f>IF(AG6="","",CHOOSE(WEEKDAY(AG6,2),"Mon","Tue","Wed","Thu","Fri","Sat","Sun"))</f>
        <v/>
      </c>
      <c r="AH7" s="17">
        <f>IF(AH6="","",CHOOSE(WEEKDAY(AH6,2),"Mon","Tue","Wed","Thu","Fri","Sat","Sun"))</f>
        <v/>
      </c>
    </row>
    <row r="8">
      <c r="C8" s="18" t="inlineStr">
        <is>
          <t>Wk</t>
        </is>
      </c>
      <c r="D8" s="19">
        <f>IF(D6="","",INT((DAY(D6)+WEEKDAY(DATE($C$2,$C$3,1),2)-2)/7)+1)</f>
        <v/>
      </c>
      <c r="E8" s="19">
        <f>IF(E6="","",INT((DAY(E6)+WEEKDAY(DATE($C$2,$C$3,1),2)-2)/7)+1)</f>
        <v/>
      </c>
      <c r="F8" s="19">
        <f>IF(F6="","",INT((DAY(F6)+WEEKDAY(DATE($C$2,$C$3,1),2)-2)/7)+1)</f>
        <v/>
      </c>
      <c r="G8" s="19">
        <f>IF(G6="","",INT((DAY(G6)+WEEKDAY(DATE($C$2,$C$3,1),2)-2)/7)+1)</f>
        <v/>
      </c>
      <c r="H8" s="19">
        <f>IF(H6="","",INT((DAY(H6)+WEEKDAY(DATE($C$2,$C$3,1),2)-2)/7)+1)</f>
        <v/>
      </c>
      <c r="I8" s="19">
        <f>IF(I6="","",INT((DAY(I6)+WEEKDAY(DATE($C$2,$C$3,1),2)-2)/7)+1)</f>
        <v/>
      </c>
      <c r="J8" s="19">
        <f>IF(J6="","",INT((DAY(J6)+WEEKDAY(DATE($C$2,$C$3,1),2)-2)/7)+1)</f>
        <v/>
      </c>
      <c r="K8" s="19">
        <f>IF(K6="","",INT((DAY(K6)+WEEKDAY(DATE($C$2,$C$3,1),2)-2)/7)+1)</f>
        <v/>
      </c>
      <c r="L8" s="19">
        <f>IF(L6="","",INT((DAY(L6)+WEEKDAY(DATE($C$2,$C$3,1),2)-2)/7)+1)</f>
        <v/>
      </c>
      <c r="M8" s="19">
        <f>IF(M6="","",INT((DAY(M6)+WEEKDAY(DATE($C$2,$C$3,1),2)-2)/7)+1)</f>
        <v/>
      </c>
      <c r="N8" s="19">
        <f>IF(N6="","",INT((DAY(N6)+WEEKDAY(DATE($C$2,$C$3,1),2)-2)/7)+1)</f>
        <v/>
      </c>
      <c r="O8" s="19">
        <f>IF(O6="","",INT((DAY(O6)+WEEKDAY(DATE($C$2,$C$3,1),2)-2)/7)+1)</f>
        <v/>
      </c>
      <c r="P8" s="19">
        <f>IF(P6="","",INT((DAY(P6)+WEEKDAY(DATE($C$2,$C$3,1),2)-2)/7)+1)</f>
        <v/>
      </c>
      <c r="Q8" s="19">
        <f>IF(Q6="","",INT((DAY(Q6)+WEEKDAY(DATE($C$2,$C$3,1),2)-2)/7)+1)</f>
        <v/>
      </c>
      <c r="R8" s="19">
        <f>IF(R6="","",INT((DAY(R6)+WEEKDAY(DATE($C$2,$C$3,1),2)-2)/7)+1)</f>
        <v/>
      </c>
      <c r="S8" s="19">
        <f>IF(S6="","",INT((DAY(S6)+WEEKDAY(DATE($C$2,$C$3,1),2)-2)/7)+1)</f>
        <v/>
      </c>
      <c r="T8" s="19">
        <f>IF(T6="","",INT((DAY(T6)+WEEKDAY(DATE($C$2,$C$3,1),2)-2)/7)+1)</f>
        <v/>
      </c>
      <c r="U8" s="19">
        <f>IF(U6="","",INT((DAY(U6)+WEEKDAY(DATE($C$2,$C$3,1),2)-2)/7)+1)</f>
        <v/>
      </c>
      <c r="V8" s="19">
        <f>IF(V6="","",INT((DAY(V6)+WEEKDAY(DATE($C$2,$C$3,1),2)-2)/7)+1)</f>
        <v/>
      </c>
      <c r="W8" s="19">
        <f>IF(W6="","",INT((DAY(W6)+WEEKDAY(DATE($C$2,$C$3,1),2)-2)/7)+1)</f>
        <v/>
      </c>
      <c r="X8" s="19">
        <f>IF(X6="","",INT((DAY(X6)+WEEKDAY(DATE($C$2,$C$3,1),2)-2)/7)+1)</f>
        <v/>
      </c>
      <c r="Y8" s="19">
        <f>IF(Y6="","",INT((DAY(Y6)+WEEKDAY(DATE($C$2,$C$3,1),2)-2)/7)+1)</f>
        <v/>
      </c>
      <c r="Z8" s="19">
        <f>IF(Z6="","",INT((DAY(Z6)+WEEKDAY(DATE($C$2,$C$3,1),2)-2)/7)+1)</f>
        <v/>
      </c>
      <c r="AA8" s="19">
        <f>IF(AA6="","",INT((DAY(AA6)+WEEKDAY(DATE($C$2,$C$3,1),2)-2)/7)+1)</f>
        <v/>
      </c>
      <c r="AB8" s="19">
        <f>IF(AB6="","",INT((DAY(AB6)+WEEKDAY(DATE($C$2,$C$3,1),2)-2)/7)+1)</f>
        <v/>
      </c>
      <c r="AC8" s="19">
        <f>IF(AC6="","",INT((DAY(AC6)+WEEKDAY(DATE($C$2,$C$3,1),2)-2)/7)+1)</f>
        <v/>
      </c>
      <c r="AD8" s="19">
        <f>IF(AD6="","",INT((DAY(AD6)+WEEKDAY(DATE($C$2,$C$3,1),2)-2)/7)+1)</f>
        <v/>
      </c>
      <c r="AE8" s="19">
        <f>IF(AE6="","",INT((DAY(AE6)+WEEKDAY(DATE($C$2,$C$3,1),2)-2)/7)+1)</f>
        <v/>
      </c>
      <c r="AF8" s="19">
        <f>IF(AF6="","",INT((DAY(AF6)+WEEKDAY(DATE($C$2,$C$3,1),2)-2)/7)+1)</f>
        <v/>
      </c>
      <c r="AG8" s="19">
        <f>IF(AG6="","",INT((DAY(AG6)+WEEKDAY(DATE($C$2,$C$3,1),2)-2)/7)+1)</f>
        <v/>
      </c>
      <c r="AH8" s="19">
        <f>IF(AH6="","",INT((DAY(AH6)+WEEKDAY(DATE($C$2,$C$3,1),2)-2)/7)+1)</f>
        <v/>
      </c>
    </row>
    <row r="9">
      <c r="A9" s="20" t="n">
        <v>1</v>
      </c>
      <c r="B9" s="11" t="inlineStr">
        <is>
          <t>Example: Maria P.</t>
        </is>
      </c>
      <c r="C9" s="11" t="n"/>
      <c r="D9" s="10" t="inlineStr">
        <is>
          <t>M</t>
        </is>
      </c>
      <c r="E9" s="10" t="inlineStr">
        <is>
          <t>M</t>
        </is>
      </c>
      <c r="F9" s="10" t="inlineStr">
        <is>
          <t>M</t>
        </is>
      </c>
      <c r="G9" s="10" t="inlineStr">
        <is>
          <t>OFF</t>
        </is>
      </c>
      <c r="H9" s="10" t="inlineStr">
        <is>
          <t>OFF</t>
        </is>
      </c>
      <c r="I9" s="10" t="inlineStr">
        <is>
          <t>M</t>
        </is>
      </c>
      <c r="J9" s="10" t="inlineStr">
        <is>
          <t>M</t>
        </is>
      </c>
      <c r="K9" s="10" t="inlineStr">
        <is>
          <t>A</t>
        </is>
      </c>
      <c r="L9" s="10" t="inlineStr">
        <is>
          <t>A</t>
        </is>
      </c>
      <c r="M9" s="10" t="inlineStr">
        <is>
          <t>OFF</t>
        </is>
      </c>
      <c r="N9" s="10" t="inlineStr">
        <is>
          <t>OFF</t>
        </is>
      </c>
      <c r="O9" s="10" t="inlineStr">
        <is>
          <t>A</t>
        </is>
      </c>
      <c r="P9" s="10" t="inlineStr">
        <is>
          <t>A</t>
        </is>
      </c>
      <c r="Q9" s="10" t="inlineStr">
        <is>
          <t>A</t>
        </is>
      </c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21">
        <f>SUMPRODUCT(($D$8:$AH$8=1)*SUMIF(Codes,D9:AH9,Dur))</f>
        <v/>
      </c>
      <c r="AJ9" s="21">
        <f>SUMPRODUCT(($D$8:$AH$8=2)*SUMIF(Codes,D9:AH9,Dur))</f>
        <v/>
      </c>
      <c r="AK9" s="21">
        <f>SUMPRODUCT(($D$8:$AH$8=3)*SUMIF(Codes,D9:AH9,Dur))</f>
        <v/>
      </c>
      <c r="AL9" s="21">
        <f>SUMPRODUCT(($D$8:$AH$8=4)*SUMIF(Codes,D9:AH9,Dur))</f>
        <v/>
      </c>
      <c r="AM9" s="21">
        <f>SUMPRODUCT(($D$8:$AH$8=5)*SUMIF(Codes,D9:AH9,Dur))</f>
        <v/>
      </c>
      <c r="AN9" s="21">
        <f>SUMPRODUCT(($D$8:$AH$8=6)*SUMIF(Codes,D9:AH9,Dur))</f>
        <v/>
      </c>
      <c r="AO9" s="22">
        <f>SUMPRODUCT(SUMIF(Codes,D9:AH9,Dur))</f>
        <v/>
      </c>
      <c r="AP9" s="21">
        <f>SUMPRODUCT(SUMIF(Codes,D9:AH9,NightH))</f>
        <v/>
      </c>
      <c r="AQ9" s="21">
        <f>SUMPRODUCT(((($D$7:$AH$7="Sun")+ISNUMBER(MATCH($D$6:$AH$6,Holidays,0)))&gt;0)*(SUMIF(Codes,D9:AH9,Dur)&gt;0))</f>
        <v/>
      </c>
    </row>
    <row r="10">
      <c r="A10" s="20" t="n">
        <v>2</v>
      </c>
      <c r="B10" s="11" t="inlineStr">
        <is>
          <t>Example: George K.</t>
        </is>
      </c>
      <c r="C10" s="11" t="n"/>
      <c r="D10" s="10" t="inlineStr">
        <is>
          <t>N</t>
        </is>
      </c>
      <c r="E10" s="10" t="inlineStr">
        <is>
          <t>N</t>
        </is>
      </c>
      <c r="F10" s="10" t="inlineStr">
        <is>
          <t>OFF</t>
        </is>
      </c>
      <c r="G10" s="10" t="inlineStr">
        <is>
          <t>OFF</t>
        </is>
      </c>
      <c r="H10" s="10" t="inlineStr">
        <is>
          <t>A</t>
        </is>
      </c>
      <c r="I10" s="10" t="inlineStr">
        <is>
          <t>A</t>
        </is>
      </c>
      <c r="J10" s="10" t="inlineStr">
        <is>
          <t>M</t>
        </is>
      </c>
      <c r="K10" s="10" t="inlineStr">
        <is>
          <t>M</t>
        </is>
      </c>
      <c r="L10" s="10" t="inlineStr">
        <is>
          <t>M</t>
        </is>
      </c>
      <c r="M10" s="10" t="inlineStr">
        <is>
          <t>OFF</t>
        </is>
      </c>
      <c r="N10" s="10" t="inlineStr">
        <is>
          <t>OFF</t>
        </is>
      </c>
      <c r="O10" s="10" t="inlineStr">
        <is>
          <t>N</t>
        </is>
      </c>
      <c r="P10" s="10" t="inlineStr">
        <is>
          <t>N</t>
        </is>
      </c>
      <c r="Q10" s="10" t="inlineStr">
        <is>
          <t>N</t>
        </is>
      </c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21">
        <f>SUMPRODUCT(($D$8:$AH$8=1)*SUMIF(Codes,D10:AH10,Dur))</f>
        <v/>
      </c>
      <c r="AJ10" s="21">
        <f>SUMPRODUCT(($D$8:$AH$8=2)*SUMIF(Codes,D10:AH10,Dur))</f>
        <v/>
      </c>
      <c r="AK10" s="21">
        <f>SUMPRODUCT(($D$8:$AH$8=3)*SUMIF(Codes,D10:AH10,Dur))</f>
        <v/>
      </c>
      <c r="AL10" s="21">
        <f>SUMPRODUCT(($D$8:$AH$8=4)*SUMIF(Codes,D10:AH10,Dur))</f>
        <v/>
      </c>
      <c r="AM10" s="21">
        <f>SUMPRODUCT(($D$8:$AH$8=5)*SUMIF(Codes,D10:AH10,Dur))</f>
        <v/>
      </c>
      <c r="AN10" s="21">
        <f>SUMPRODUCT(($D$8:$AH$8=6)*SUMIF(Codes,D10:AH10,Dur))</f>
        <v/>
      </c>
      <c r="AO10" s="22">
        <f>SUMPRODUCT(SUMIF(Codes,D10:AH10,Dur))</f>
        <v/>
      </c>
      <c r="AP10" s="21">
        <f>SUMPRODUCT(SUMIF(Codes,D10:AH10,NightH))</f>
        <v/>
      </c>
      <c r="AQ10" s="21">
        <f>SUMPRODUCT(((($D$7:$AH$7="Sun")+ISNUMBER(MATCH($D$6:$AH$6,Holidays,0)))&gt;0)*(SUMIF(Codes,D10:AH10,Dur)&gt;0))</f>
        <v/>
      </c>
    </row>
    <row r="11">
      <c r="A11" s="20" t="n">
        <v>3</v>
      </c>
      <c r="B11" s="11" t="n"/>
      <c r="C11" s="11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  <c r="Q11" s="10" t="n"/>
      <c r="R11" s="10" t="n"/>
      <c r="S11" s="10" t="n"/>
      <c r="T11" s="10" t="n"/>
      <c r="U11" s="10" t="n"/>
      <c r="V11" s="10" t="n"/>
      <c r="W11" s="10" t="n"/>
      <c r="X11" s="10" t="n"/>
      <c r="Y11" s="10" t="n"/>
      <c r="Z11" s="10" t="n"/>
      <c r="AA11" s="10" t="n"/>
      <c r="AB11" s="10" t="n"/>
      <c r="AC11" s="10" t="n"/>
      <c r="AD11" s="10" t="n"/>
      <c r="AE11" s="10" t="n"/>
      <c r="AF11" s="10" t="n"/>
      <c r="AG11" s="10" t="n"/>
      <c r="AH11" s="10" t="n"/>
      <c r="AI11" s="21">
        <f>SUMPRODUCT(($D$8:$AH$8=1)*SUMIF(Codes,D11:AH11,Dur))</f>
        <v/>
      </c>
      <c r="AJ11" s="21">
        <f>SUMPRODUCT(($D$8:$AH$8=2)*SUMIF(Codes,D11:AH11,Dur))</f>
        <v/>
      </c>
      <c r="AK11" s="21">
        <f>SUMPRODUCT(($D$8:$AH$8=3)*SUMIF(Codes,D11:AH11,Dur))</f>
        <v/>
      </c>
      <c r="AL11" s="21">
        <f>SUMPRODUCT(($D$8:$AH$8=4)*SUMIF(Codes,D11:AH11,Dur))</f>
        <v/>
      </c>
      <c r="AM11" s="21">
        <f>SUMPRODUCT(($D$8:$AH$8=5)*SUMIF(Codes,D11:AH11,Dur))</f>
        <v/>
      </c>
      <c r="AN11" s="21">
        <f>SUMPRODUCT(($D$8:$AH$8=6)*SUMIF(Codes,D11:AH11,Dur))</f>
        <v/>
      </c>
      <c r="AO11" s="22">
        <f>SUMPRODUCT(SUMIF(Codes,D11:AH11,Dur))</f>
        <v/>
      </c>
      <c r="AP11" s="21">
        <f>SUMPRODUCT(SUMIF(Codes,D11:AH11,NightH))</f>
        <v/>
      </c>
      <c r="AQ11" s="21">
        <f>SUMPRODUCT(((($D$7:$AH$7="Sun")+ISNUMBER(MATCH($D$6:$AH$6,Holidays,0)))&gt;0)*(SUMIF(Codes,D11:AH11,Dur)&gt;0))</f>
        <v/>
      </c>
    </row>
    <row r="12">
      <c r="A12" s="20" t="n">
        <v>4</v>
      </c>
      <c r="B12" s="11" t="n"/>
      <c r="C12" s="11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21">
        <f>SUMPRODUCT(($D$8:$AH$8=1)*SUMIF(Codes,D12:AH12,Dur))</f>
        <v/>
      </c>
      <c r="AJ12" s="21">
        <f>SUMPRODUCT(($D$8:$AH$8=2)*SUMIF(Codes,D12:AH12,Dur))</f>
        <v/>
      </c>
      <c r="AK12" s="21">
        <f>SUMPRODUCT(($D$8:$AH$8=3)*SUMIF(Codes,D12:AH12,Dur))</f>
        <v/>
      </c>
      <c r="AL12" s="21">
        <f>SUMPRODUCT(($D$8:$AH$8=4)*SUMIF(Codes,D12:AH12,Dur))</f>
        <v/>
      </c>
      <c r="AM12" s="21">
        <f>SUMPRODUCT(($D$8:$AH$8=5)*SUMIF(Codes,D12:AH12,Dur))</f>
        <v/>
      </c>
      <c r="AN12" s="21">
        <f>SUMPRODUCT(($D$8:$AH$8=6)*SUMIF(Codes,D12:AH12,Dur))</f>
        <v/>
      </c>
      <c r="AO12" s="22">
        <f>SUMPRODUCT(SUMIF(Codes,D12:AH12,Dur))</f>
        <v/>
      </c>
      <c r="AP12" s="21">
        <f>SUMPRODUCT(SUMIF(Codes,D12:AH12,NightH))</f>
        <v/>
      </c>
      <c r="AQ12" s="21">
        <f>SUMPRODUCT(((($D$7:$AH$7="Sun")+ISNUMBER(MATCH($D$6:$AH$6,Holidays,0)))&gt;0)*(SUMIF(Codes,D12:AH12,Dur)&gt;0))</f>
        <v/>
      </c>
    </row>
    <row r="13">
      <c r="A13" s="20" t="n">
        <v>5</v>
      </c>
      <c r="B13" s="11" t="n"/>
      <c r="C13" s="11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21">
        <f>SUMPRODUCT(($D$8:$AH$8=1)*SUMIF(Codes,D13:AH13,Dur))</f>
        <v/>
      </c>
      <c r="AJ13" s="21">
        <f>SUMPRODUCT(($D$8:$AH$8=2)*SUMIF(Codes,D13:AH13,Dur))</f>
        <v/>
      </c>
      <c r="AK13" s="21">
        <f>SUMPRODUCT(($D$8:$AH$8=3)*SUMIF(Codes,D13:AH13,Dur))</f>
        <v/>
      </c>
      <c r="AL13" s="21">
        <f>SUMPRODUCT(($D$8:$AH$8=4)*SUMIF(Codes,D13:AH13,Dur))</f>
        <v/>
      </c>
      <c r="AM13" s="21">
        <f>SUMPRODUCT(($D$8:$AH$8=5)*SUMIF(Codes,D13:AH13,Dur))</f>
        <v/>
      </c>
      <c r="AN13" s="21">
        <f>SUMPRODUCT(($D$8:$AH$8=6)*SUMIF(Codes,D13:AH13,Dur))</f>
        <v/>
      </c>
      <c r="AO13" s="22">
        <f>SUMPRODUCT(SUMIF(Codes,D13:AH13,Dur))</f>
        <v/>
      </c>
      <c r="AP13" s="21">
        <f>SUMPRODUCT(SUMIF(Codes,D13:AH13,NightH))</f>
        <v/>
      </c>
      <c r="AQ13" s="21">
        <f>SUMPRODUCT(((($D$7:$AH$7="Sun")+ISNUMBER(MATCH($D$6:$AH$6,Holidays,0)))&gt;0)*(SUMIF(Codes,D13:AH13,Dur)&gt;0))</f>
        <v/>
      </c>
    </row>
    <row r="14">
      <c r="A14" s="20" t="n">
        <v>6</v>
      </c>
      <c r="B14" s="11" t="n"/>
      <c r="C14" s="11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21">
        <f>SUMPRODUCT(($D$8:$AH$8=1)*SUMIF(Codes,D14:AH14,Dur))</f>
        <v/>
      </c>
      <c r="AJ14" s="21">
        <f>SUMPRODUCT(($D$8:$AH$8=2)*SUMIF(Codes,D14:AH14,Dur))</f>
        <v/>
      </c>
      <c r="AK14" s="21">
        <f>SUMPRODUCT(($D$8:$AH$8=3)*SUMIF(Codes,D14:AH14,Dur))</f>
        <v/>
      </c>
      <c r="AL14" s="21">
        <f>SUMPRODUCT(($D$8:$AH$8=4)*SUMIF(Codes,D14:AH14,Dur))</f>
        <v/>
      </c>
      <c r="AM14" s="21">
        <f>SUMPRODUCT(($D$8:$AH$8=5)*SUMIF(Codes,D14:AH14,Dur))</f>
        <v/>
      </c>
      <c r="AN14" s="21">
        <f>SUMPRODUCT(($D$8:$AH$8=6)*SUMIF(Codes,D14:AH14,Dur))</f>
        <v/>
      </c>
      <c r="AO14" s="22">
        <f>SUMPRODUCT(SUMIF(Codes,D14:AH14,Dur))</f>
        <v/>
      </c>
      <c r="AP14" s="21">
        <f>SUMPRODUCT(SUMIF(Codes,D14:AH14,NightH))</f>
        <v/>
      </c>
      <c r="AQ14" s="21">
        <f>SUMPRODUCT(((($D$7:$AH$7="Sun")+ISNUMBER(MATCH($D$6:$AH$6,Holidays,0)))&gt;0)*(SUMIF(Codes,D14:AH14,Dur)&gt;0))</f>
        <v/>
      </c>
    </row>
    <row r="15">
      <c r="A15" s="20" t="n">
        <v>7</v>
      </c>
      <c r="B15" s="11" t="n"/>
      <c r="C15" s="11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0" t="n"/>
      <c r="T15" s="10" t="n"/>
      <c r="U15" s="10" t="n"/>
      <c r="V15" s="10" t="n"/>
      <c r="W15" s="10" t="n"/>
      <c r="X15" s="10" t="n"/>
      <c r="Y15" s="10" t="n"/>
      <c r="Z15" s="10" t="n"/>
      <c r="AA15" s="10" t="n"/>
      <c r="AB15" s="10" t="n"/>
      <c r="AC15" s="10" t="n"/>
      <c r="AD15" s="10" t="n"/>
      <c r="AE15" s="10" t="n"/>
      <c r="AF15" s="10" t="n"/>
      <c r="AG15" s="10" t="n"/>
      <c r="AH15" s="10" t="n"/>
      <c r="AI15" s="21">
        <f>SUMPRODUCT(($D$8:$AH$8=1)*SUMIF(Codes,D15:AH15,Dur))</f>
        <v/>
      </c>
      <c r="AJ15" s="21">
        <f>SUMPRODUCT(($D$8:$AH$8=2)*SUMIF(Codes,D15:AH15,Dur))</f>
        <v/>
      </c>
      <c r="AK15" s="21">
        <f>SUMPRODUCT(($D$8:$AH$8=3)*SUMIF(Codes,D15:AH15,Dur))</f>
        <v/>
      </c>
      <c r="AL15" s="21">
        <f>SUMPRODUCT(($D$8:$AH$8=4)*SUMIF(Codes,D15:AH15,Dur))</f>
        <v/>
      </c>
      <c r="AM15" s="21">
        <f>SUMPRODUCT(($D$8:$AH$8=5)*SUMIF(Codes,D15:AH15,Dur))</f>
        <v/>
      </c>
      <c r="AN15" s="21">
        <f>SUMPRODUCT(($D$8:$AH$8=6)*SUMIF(Codes,D15:AH15,Dur))</f>
        <v/>
      </c>
      <c r="AO15" s="22">
        <f>SUMPRODUCT(SUMIF(Codes,D15:AH15,Dur))</f>
        <v/>
      </c>
      <c r="AP15" s="21">
        <f>SUMPRODUCT(SUMIF(Codes,D15:AH15,NightH))</f>
        <v/>
      </c>
      <c r="AQ15" s="21">
        <f>SUMPRODUCT(((($D$7:$AH$7="Sun")+ISNUMBER(MATCH($D$6:$AH$6,Holidays,0)))&gt;0)*(SUMIF(Codes,D15:AH15,Dur)&gt;0))</f>
        <v/>
      </c>
    </row>
    <row r="16">
      <c r="A16" s="20" t="n">
        <v>8</v>
      </c>
      <c r="B16" s="11" t="n"/>
      <c r="C16" s="11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0" t="n"/>
      <c r="T16" s="10" t="n"/>
      <c r="U16" s="10" t="n"/>
      <c r="V16" s="10" t="n"/>
      <c r="W16" s="10" t="n"/>
      <c r="X16" s="10" t="n"/>
      <c r="Y16" s="10" t="n"/>
      <c r="Z16" s="10" t="n"/>
      <c r="AA16" s="10" t="n"/>
      <c r="AB16" s="10" t="n"/>
      <c r="AC16" s="10" t="n"/>
      <c r="AD16" s="10" t="n"/>
      <c r="AE16" s="10" t="n"/>
      <c r="AF16" s="10" t="n"/>
      <c r="AG16" s="10" t="n"/>
      <c r="AH16" s="10" t="n"/>
      <c r="AI16" s="21">
        <f>SUMPRODUCT(($D$8:$AH$8=1)*SUMIF(Codes,D16:AH16,Dur))</f>
        <v/>
      </c>
      <c r="AJ16" s="21">
        <f>SUMPRODUCT(($D$8:$AH$8=2)*SUMIF(Codes,D16:AH16,Dur))</f>
        <v/>
      </c>
      <c r="AK16" s="21">
        <f>SUMPRODUCT(($D$8:$AH$8=3)*SUMIF(Codes,D16:AH16,Dur))</f>
        <v/>
      </c>
      <c r="AL16" s="21">
        <f>SUMPRODUCT(($D$8:$AH$8=4)*SUMIF(Codes,D16:AH16,Dur))</f>
        <v/>
      </c>
      <c r="AM16" s="21">
        <f>SUMPRODUCT(($D$8:$AH$8=5)*SUMIF(Codes,D16:AH16,Dur))</f>
        <v/>
      </c>
      <c r="AN16" s="21">
        <f>SUMPRODUCT(($D$8:$AH$8=6)*SUMIF(Codes,D16:AH16,Dur))</f>
        <v/>
      </c>
      <c r="AO16" s="22">
        <f>SUMPRODUCT(SUMIF(Codes,D16:AH16,Dur))</f>
        <v/>
      </c>
      <c r="AP16" s="21">
        <f>SUMPRODUCT(SUMIF(Codes,D16:AH16,NightH))</f>
        <v/>
      </c>
      <c r="AQ16" s="21">
        <f>SUMPRODUCT(((($D$7:$AH$7="Sun")+ISNUMBER(MATCH($D$6:$AH$6,Holidays,0)))&gt;0)*(SUMIF(Codes,D16:AH16,Dur)&gt;0))</f>
        <v/>
      </c>
    </row>
    <row r="17">
      <c r="A17" s="20" t="n">
        <v>9</v>
      </c>
      <c r="B17" s="11" t="n"/>
      <c r="C17" s="11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0" t="n"/>
      <c r="T17" s="10" t="n"/>
      <c r="U17" s="10" t="n"/>
      <c r="V17" s="10" t="n"/>
      <c r="W17" s="10" t="n"/>
      <c r="X17" s="10" t="n"/>
      <c r="Y17" s="10" t="n"/>
      <c r="Z17" s="10" t="n"/>
      <c r="AA17" s="10" t="n"/>
      <c r="AB17" s="10" t="n"/>
      <c r="AC17" s="10" t="n"/>
      <c r="AD17" s="10" t="n"/>
      <c r="AE17" s="10" t="n"/>
      <c r="AF17" s="10" t="n"/>
      <c r="AG17" s="10" t="n"/>
      <c r="AH17" s="10" t="n"/>
      <c r="AI17" s="21">
        <f>SUMPRODUCT(($D$8:$AH$8=1)*SUMIF(Codes,D17:AH17,Dur))</f>
        <v/>
      </c>
      <c r="AJ17" s="21">
        <f>SUMPRODUCT(($D$8:$AH$8=2)*SUMIF(Codes,D17:AH17,Dur))</f>
        <v/>
      </c>
      <c r="AK17" s="21">
        <f>SUMPRODUCT(($D$8:$AH$8=3)*SUMIF(Codes,D17:AH17,Dur))</f>
        <v/>
      </c>
      <c r="AL17" s="21">
        <f>SUMPRODUCT(($D$8:$AH$8=4)*SUMIF(Codes,D17:AH17,Dur))</f>
        <v/>
      </c>
      <c r="AM17" s="21">
        <f>SUMPRODUCT(($D$8:$AH$8=5)*SUMIF(Codes,D17:AH17,Dur))</f>
        <v/>
      </c>
      <c r="AN17" s="21">
        <f>SUMPRODUCT(($D$8:$AH$8=6)*SUMIF(Codes,D17:AH17,Dur))</f>
        <v/>
      </c>
      <c r="AO17" s="22">
        <f>SUMPRODUCT(SUMIF(Codes,D17:AH17,Dur))</f>
        <v/>
      </c>
      <c r="AP17" s="21">
        <f>SUMPRODUCT(SUMIF(Codes,D17:AH17,NightH))</f>
        <v/>
      </c>
      <c r="AQ17" s="21">
        <f>SUMPRODUCT(((($D$7:$AH$7="Sun")+ISNUMBER(MATCH($D$6:$AH$6,Holidays,0)))&gt;0)*(SUMIF(Codes,D17:AH17,Dur)&gt;0))</f>
        <v/>
      </c>
    </row>
    <row r="18">
      <c r="A18" s="20" t="n">
        <v>10</v>
      </c>
      <c r="B18" s="11" t="n"/>
      <c r="C18" s="11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21">
        <f>SUMPRODUCT(($D$8:$AH$8=1)*SUMIF(Codes,D18:AH18,Dur))</f>
        <v/>
      </c>
      <c r="AJ18" s="21">
        <f>SUMPRODUCT(($D$8:$AH$8=2)*SUMIF(Codes,D18:AH18,Dur))</f>
        <v/>
      </c>
      <c r="AK18" s="21">
        <f>SUMPRODUCT(($D$8:$AH$8=3)*SUMIF(Codes,D18:AH18,Dur))</f>
        <v/>
      </c>
      <c r="AL18" s="21">
        <f>SUMPRODUCT(($D$8:$AH$8=4)*SUMIF(Codes,D18:AH18,Dur))</f>
        <v/>
      </c>
      <c r="AM18" s="21">
        <f>SUMPRODUCT(($D$8:$AH$8=5)*SUMIF(Codes,D18:AH18,Dur))</f>
        <v/>
      </c>
      <c r="AN18" s="21">
        <f>SUMPRODUCT(($D$8:$AH$8=6)*SUMIF(Codes,D18:AH18,Dur))</f>
        <v/>
      </c>
      <c r="AO18" s="22">
        <f>SUMPRODUCT(SUMIF(Codes,D18:AH18,Dur))</f>
        <v/>
      </c>
      <c r="AP18" s="21">
        <f>SUMPRODUCT(SUMIF(Codes,D18:AH18,NightH))</f>
        <v/>
      </c>
      <c r="AQ18" s="21">
        <f>SUMPRODUCT(((($D$7:$AH$7="Sun")+ISNUMBER(MATCH($D$6:$AH$6,Holidays,0)))&gt;0)*(SUMIF(Codes,D18:AH18,Dur)&gt;0))</f>
        <v/>
      </c>
    </row>
    <row r="19">
      <c r="A19" s="20" t="n">
        <v>11</v>
      </c>
      <c r="B19" s="11" t="n"/>
      <c r="C19" s="11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0" t="n"/>
      <c r="T19" s="10" t="n"/>
      <c r="U19" s="10" t="n"/>
      <c r="V19" s="10" t="n"/>
      <c r="W19" s="10" t="n"/>
      <c r="X19" s="10" t="n"/>
      <c r="Y19" s="10" t="n"/>
      <c r="Z19" s="10" t="n"/>
      <c r="AA19" s="10" t="n"/>
      <c r="AB19" s="10" t="n"/>
      <c r="AC19" s="10" t="n"/>
      <c r="AD19" s="10" t="n"/>
      <c r="AE19" s="10" t="n"/>
      <c r="AF19" s="10" t="n"/>
      <c r="AG19" s="10" t="n"/>
      <c r="AH19" s="10" t="n"/>
      <c r="AI19" s="21">
        <f>SUMPRODUCT(($D$8:$AH$8=1)*SUMIF(Codes,D19:AH19,Dur))</f>
        <v/>
      </c>
      <c r="AJ19" s="21">
        <f>SUMPRODUCT(($D$8:$AH$8=2)*SUMIF(Codes,D19:AH19,Dur))</f>
        <v/>
      </c>
      <c r="AK19" s="21">
        <f>SUMPRODUCT(($D$8:$AH$8=3)*SUMIF(Codes,D19:AH19,Dur))</f>
        <v/>
      </c>
      <c r="AL19" s="21">
        <f>SUMPRODUCT(($D$8:$AH$8=4)*SUMIF(Codes,D19:AH19,Dur))</f>
        <v/>
      </c>
      <c r="AM19" s="21">
        <f>SUMPRODUCT(($D$8:$AH$8=5)*SUMIF(Codes,D19:AH19,Dur))</f>
        <v/>
      </c>
      <c r="AN19" s="21">
        <f>SUMPRODUCT(($D$8:$AH$8=6)*SUMIF(Codes,D19:AH19,Dur))</f>
        <v/>
      </c>
      <c r="AO19" s="22">
        <f>SUMPRODUCT(SUMIF(Codes,D19:AH19,Dur))</f>
        <v/>
      </c>
      <c r="AP19" s="21">
        <f>SUMPRODUCT(SUMIF(Codes,D19:AH19,NightH))</f>
        <v/>
      </c>
      <c r="AQ19" s="21">
        <f>SUMPRODUCT(((($D$7:$AH$7="Sun")+ISNUMBER(MATCH($D$6:$AH$6,Holidays,0)))&gt;0)*(SUMIF(Codes,D19:AH19,Dur)&gt;0))</f>
        <v/>
      </c>
    </row>
    <row r="20">
      <c r="A20" s="20" t="n">
        <v>12</v>
      </c>
      <c r="B20" s="11" t="n"/>
      <c r="C20" s="11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  <c r="Q20" s="10" t="n"/>
      <c r="R20" s="10" t="n"/>
      <c r="S20" s="10" t="n"/>
      <c r="T20" s="10" t="n"/>
      <c r="U20" s="10" t="n"/>
      <c r="V20" s="10" t="n"/>
      <c r="W20" s="10" t="n"/>
      <c r="X20" s="10" t="n"/>
      <c r="Y20" s="10" t="n"/>
      <c r="Z20" s="10" t="n"/>
      <c r="AA20" s="10" t="n"/>
      <c r="AB20" s="10" t="n"/>
      <c r="AC20" s="10" t="n"/>
      <c r="AD20" s="10" t="n"/>
      <c r="AE20" s="10" t="n"/>
      <c r="AF20" s="10" t="n"/>
      <c r="AG20" s="10" t="n"/>
      <c r="AH20" s="10" t="n"/>
      <c r="AI20" s="21">
        <f>SUMPRODUCT(($D$8:$AH$8=1)*SUMIF(Codes,D20:AH20,Dur))</f>
        <v/>
      </c>
      <c r="AJ20" s="21">
        <f>SUMPRODUCT(($D$8:$AH$8=2)*SUMIF(Codes,D20:AH20,Dur))</f>
        <v/>
      </c>
      <c r="AK20" s="21">
        <f>SUMPRODUCT(($D$8:$AH$8=3)*SUMIF(Codes,D20:AH20,Dur))</f>
        <v/>
      </c>
      <c r="AL20" s="21">
        <f>SUMPRODUCT(($D$8:$AH$8=4)*SUMIF(Codes,D20:AH20,Dur))</f>
        <v/>
      </c>
      <c r="AM20" s="21">
        <f>SUMPRODUCT(($D$8:$AH$8=5)*SUMIF(Codes,D20:AH20,Dur))</f>
        <v/>
      </c>
      <c r="AN20" s="21">
        <f>SUMPRODUCT(($D$8:$AH$8=6)*SUMIF(Codes,D20:AH20,Dur))</f>
        <v/>
      </c>
      <c r="AO20" s="22">
        <f>SUMPRODUCT(SUMIF(Codes,D20:AH20,Dur))</f>
        <v/>
      </c>
      <c r="AP20" s="21">
        <f>SUMPRODUCT(SUMIF(Codes,D20:AH20,NightH))</f>
        <v/>
      </c>
      <c r="AQ20" s="21">
        <f>SUMPRODUCT(((($D$7:$AH$7="Sun")+ISNUMBER(MATCH($D$6:$AH$6,Holidays,0)))&gt;0)*(SUMIF(Codes,D20:AH20,Dur)&gt;0))</f>
        <v/>
      </c>
    </row>
    <row r="21">
      <c r="A21" s="20" t="n">
        <v>13</v>
      </c>
      <c r="B21" s="11" t="n"/>
      <c r="C21" s="11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  <c r="Q21" s="10" t="n"/>
      <c r="R21" s="10" t="n"/>
      <c r="S21" s="10" t="n"/>
      <c r="T21" s="10" t="n"/>
      <c r="U21" s="10" t="n"/>
      <c r="V21" s="10" t="n"/>
      <c r="W21" s="10" t="n"/>
      <c r="X21" s="10" t="n"/>
      <c r="Y21" s="10" t="n"/>
      <c r="Z21" s="10" t="n"/>
      <c r="AA21" s="10" t="n"/>
      <c r="AB21" s="10" t="n"/>
      <c r="AC21" s="10" t="n"/>
      <c r="AD21" s="10" t="n"/>
      <c r="AE21" s="10" t="n"/>
      <c r="AF21" s="10" t="n"/>
      <c r="AG21" s="10" t="n"/>
      <c r="AH21" s="10" t="n"/>
      <c r="AI21" s="21">
        <f>SUMPRODUCT(($D$8:$AH$8=1)*SUMIF(Codes,D21:AH21,Dur))</f>
        <v/>
      </c>
      <c r="AJ21" s="21">
        <f>SUMPRODUCT(($D$8:$AH$8=2)*SUMIF(Codes,D21:AH21,Dur))</f>
        <v/>
      </c>
      <c r="AK21" s="21">
        <f>SUMPRODUCT(($D$8:$AH$8=3)*SUMIF(Codes,D21:AH21,Dur))</f>
        <v/>
      </c>
      <c r="AL21" s="21">
        <f>SUMPRODUCT(($D$8:$AH$8=4)*SUMIF(Codes,D21:AH21,Dur))</f>
        <v/>
      </c>
      <c r="AM21" s="21">
        <f>SUMPRODUCT(($D$8:$AH$8=5)*SUMIF(Codes,D21:AH21,Dur))</f>
        <v/>
      </c>
      <c r="AN21" s="21">
        <f>SUMPRODUCT(($D$8:$AH$8=6)*SUMIF(Codes,D21:AH21,Dur))</f>
        <v/>
      </c>
      <c r="AO21" s="22">
        <f>SUMPRODUCT(SUMIF(Codes,D21:AH21,Dur))</f>
        <v/>
      </c>
      <c r="AP21" s="21">
        <f>SUMPRODUCT(SUMIF(Codes,D21:AH21,NightH))</f>
        <v/>
      </c>
      <c r="AQ21" s="21">
        <f>SUMPRODUCT(((($D$7:$AH$7="Sun")+ISNUMBER(MATCH($D$6:$AH$6,Holidays,0)))&gt;0)*(SUMIF(Codes,D21:AH21,Dur)&gt;0))</f>
        <v/>
      </c>
    </row>
    <row r="22">
      <c r="A22" s="20" t="n">
        <v>14</v>
      </c>
      <c r="B22" s="11" t="n"/>
      <c r="C22" s="11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  <c r="Q22" s="10" t="n"/>
      <c r="R22" s="10" t="n"/>
      <c r="S22" s="10" t="n"/>
      <c r="T22" s="10" t="n"/>
      <c r="U22" s="10" t="n"/>
      <c r="V22" s="10" t="n"/>
      <c r="W22" s="10" t="n"/>
      <c r="X22" s="10" t="n"/>
      <c r="Y22" s="10" t="n"/>
      <c r="Z22" s="10" t="n"/>
      <c r="AA22" s="10" t="n"/>
      <c r="AB22" s="10" t="n"/>
      <c r="AC22" s="10" t="n"/>
      <c r="AD22" s="10" t="n"/>
      <c r="AE22" s="10" t="n"/>
      <c r="AF22" s="10" t="n"/>
      <c r="AG22" s="10" t="n"/>
      <c r="AH22" s="10" t="n"/>
      <c r="AI22" s="21">
        <f>SUMPRODUCT(($D$8:$AH$8=1)*SUMIF(Codes,D22:AH22,Dur))</f>
        <v/>
      </c>
      <c r="AJ22" s="21">
        <f>SUMPRODUCT(($D$8:$AH$8=2)*SUMIF(Codes,D22:AH22,Dur))</f>
        <v/>
      </c>
      <c r="AK22" s="21">
        <f>SUMPRODUCT(($D$8:$AH$8=3)*SUMIF(Codes,D22:AH22,Dur))</f>
        <v/>
      </c>
      <c r="AL22" s="21">
        <f>SUMPRODUCT(($D$8:$AH$8=4)*SUMIF(Codes,D22:AH22,Dur))</f>
        <v/>
      </c>
      <c r="AM22" s="21">
        <f>SUMPRODUCT(($D$8:$AH$8=5)*SUMIF(Codes,D22:AH22,Dur))</f>
        <v/>
      </c>
      <c r="AN22" s="21">
        <f>SUMPRODUCT(($D$8:$AH$8=6)*SUMIF(Codes,D22:AH22,Dur))</f>
        <v/>
      </c>
      <c r="AO22" s="22">
        <f>SUMPRODUCT(SUMIF(Codes,D22:AH22,Dur))</f>
        <v/>
      </c>
      <c r="AP22" s="21">
        <f>SUMPRODUCT(SUMIF(Codes,D22:AH22,NightH))</f>
        <v/>
      </c>
      <c r="AQ22" s="21">
        <f>SUMPRODUCT(((($D$7:$AH$7="Sun")+ISNUMBER(MATCH($D$6:$AH$6,Holidays,0)))&gt;0)*(SUMIF(Codes,D22:AH22,Dur)&gt;0))</f>
        <v/>
      </c>
    </row>
    <row r="23">
      <c r="A23" s="20" t="n">
        <v>15</v>
      </c>
      <c r="B23" s="11" t="n"/>
      <c r="C23" s="11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0" t="n"/>
      <c r="U23" s="10" t="n"/>
      <c r="V23" s="10" t="n"/>
      <c r="W23" s="10" t="n"/>
      <c r="X23" s="10" t="n"/>
      <c r="Y23" s="10" t="n"/>
      <c r="Z23" s="10" t="n"/>
      <c r="AA23" s="10" t="n"/>
      <c r="AB23" s="10" t="n"/>
      <c r="AC23" s="10" t="n"/>
      <c r="AD23" s="10" t="n"/>
      <c r="AE23" s="10" t="n"/>
      <c r="AF23" s="10" t="n"/>
      <c r="AG23" s="10" t="n"/>
      <c r="AH23" s="10" t="n"/>
      <c r="AI23" s="21">
        <f>SUMPRODUCT(($D$8:$AH$8=1)*SUMIF(Codes,D23:AH23,Dur))</f>
        <v/>
      </c>
      <c r="AJ23" s="21">
        <f>SUMPRODUCT(($D$8:$AH$8=2)*SUMIF(Codes,D23:AH23,Dur))</f>
        <v/>
      </c>
      <c r="AK23" s="21">
        <f>SUMPRODUCT(($D$8:$AH$8=3)*SUMIF(Codes,D23:AH23,Dur))</f>
        <v/>
      </c>
      <c r="AL23" s="21">
        <f>SUMPRODUCT(($D$8:$AH$8=4)*SUMIF(Codes,D23:AH23,Dur))</f>
        <v/>
      </c>
      <c r="AM23" s="21">
        <f>SUMPRODUCT(($D$8:$AH$8=5)*SUMIF(Codes,D23:AH23,Dur))</f>
        <v/>
      </c>
      <c r="AN23" s="21">
        <f>SUMPRODUCT(($D$8:$AH$8=6)*SUMIF(Codes,D23:AH23,Dur))</f>
        <v/>
      </c>
      <c r="AO23" s="22">
        <f>SUMPRODUCT(SUMIF(Codes,D23:AH23,Dur))</f>
        <v/>
      </c>
      <c r="AP23" s="21">
        <f>SUMPRODUCT(SUMIF(Codes,D23:AH23,NightH))</f>
        <v/>
      </c>
      <c r="AQ23" s="21">
        <f>SUMPRODUCT(((($D$7:$AH$7="Sun")+ISNUMBER(MATCH($D$6:$AH$6,Holidays,0)))&gt;0)*(SUMIF(Codes,D23:AH23,Dur)&gt;0))</f>
        <v/>
      </c>
    </row>
    <row r="24">
      <c r="A24" s="20" t="n">
        <v>16</v>
      </c>
      <c r="B24" s="11" t="n"/>
      <c r="C24" s="11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  <c r="Q24" s="10" t="n"/>
      <c r="R24" s="10" t="n"/>
      <c r="S24" s="10" t="n"/>
      <c r="T24" s="10" t="n"/>
      <c r="U24" s="10" t="n"/>
      <c r="V24" s="10" t="n"/>
      <c r="W24" s="10" t="n"/>
      <c r="X24" s="10" t="n"/>
      <c r="Y24" s="10" t="n"/>
      <c r="Z24" s="10" t="n"/>
      <c r="AA24" s="10" t="n"/>
      <c r="AB24" s="10" t="n"/>
      <c r="AC24" s="10" t="n"/>
      <c r="AD24" s="10" t="n"/>
      <c r="AE24" s="10" t="n"/>
      <c r="AF24" s="10" t="n"/>
      <c r="AG24" s="10" t="n"/>
      <c r="AH24" s="10" t="n"/>
      <c r="AI24" s="21">
        <f>SUMPRODUCT(($D$8:$AH$8=1)*SUMIF(Codes,D24:AH24,Dur))</f>
        <v/>
      </c>
      <c r="AJ24" s="21">
        <f>SUMPRODUCT(($D$8:$AH$8=2)*SUMIF(Codes,D24:AH24,Dur))</f>
        <v/>
      </c>
      <c r="AK24" s="21">
        <f>SUMPRODUCT(($D$8:$AH$8=3)*SUMIF(Codes,D24:AH24,Dur))</f>
        <v/>
      </c>
      <c r="AL24" s="21">
        <f>SUMPRODUCT(($D$8:$AH$8=4)*SUMIF(Codes,D24:AH24,Dur))</f>
        <v/>
      </c>
      <c r="AM24" s="21">
        <f>SUMPRODUCT(($D$8:$AH$8=5)*SUMIF(Codes,D24:AH24,Dur))</f>
        <v/>
      </c>
      <c r="AN24" s="21">
        <f>SUMPRODUCT(($D$8:$AH$8=6)*SUMIF(Codes,D24:AH24,Dur))</f>
        <v/>
      </c>
      <c r="AO24" s="22">
        <f>SUMPRODUCT(SUMIF(Codes,D24:AH24,Dur))</f>
        <v/>
      </c>
      <c r="AP24" s="21">
        <f>SUMPRODUCT(SUMIF(Codes,D24:AH24,NightH))</f>
        <v/>
      </c>
      <c r="AQ24" s="21">
        <f>SUMPRODUCT(((($D$7:$AH$7="Sun")+ISNUMBER(MATCH($D$6:$AH$6,Holidays,0)))&gt;0)*(SUMIF(Codes,D24:AH24,Dur)&gt;0))</f>
        <v/>
      </c>
    </row>
    <row r="25">
      <c r="A25" s="20" t="n">
        <v>17</v>
      </c>
      <c r="B25" s="11" t="n"/>
      <c r="C25" s="11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10" t="n"/>
      <c r="AB25" s="10" t="n"/>
      <c r="AC25" s="10" t="n"/>
      <c r="AD25" s="10" t="n"/>
      <c r="AE25" s="10" t="n"/>
      <c r="AF25" s="10" t="n"/>
      <c r="AG25" s="10" t="n"/>
      <c r="AH25" s="10" t="n"/>
      <c r="AI25" s="21">
        <f>SUMPRODUCT(($D$8:$AH$8=1)*SUMIF(Codes,D25:AH25,Dur))</f>
        <v/>
      </c>
      <c r="AJ25" s="21">
        <f>SUMPRODUCT(($D$8:$AH$8=2)*SUMIF(Codes,D25:AH25,Dur))</f>
        <v/>
      </c>
      <c r="AK25" s="21">
        <f>SUMPRODUCT(($D$8:$AH$8=3)*SUMIF(Codes,D25:AH25,Dur))</f>
        <v/>
      </c>
      <c r="AL25" s="21">
        <f>SUMPRODUCT(($D$8:$AH$8=4)*SUMIF(Codes,D25:AH25,Dur))</f>
        <v/>
      </c>
      <c r="AM25" s="21">
        <f>SUMPRODUCT(($D$8:$AH$8=5)*SUMIF(Codes,D25:AH25,Dur))</f>
        <v/>
      </c>
      <c r="AN25" s="21">
        <f>SUMPRODUCT(($D$8:$AH$8=6)*SUMIF(Codes,D25:AH25,Dur))</f>
        <v/>
      </c>
      <c r="AO25" s="22">
        <f>SUMPRODUCT(SUMIF(Codes,D25:AH25,Dur))</f>
        <v/>
      </c>
      <c r="AP25" s="21">
        <f>SUMPRODUCT(SUMIF(Codes,D25:AH25,NightH))</f>
        <v/>
      </c>
      <c r="AQ25" s="21">
        <f>SUMPRODUCT(((($D$7:$AH$7="Sun")+ISNUMBER(MATCH($D$6:$AH$6,Holidays,0)))&gt;0)*(SUMIF(Codes,D25:AH25,Dur)&gt;0))</f>
        <v/>
      </c>
    </row>
    <row r="26">
      <c r="A26" s="20" t="n">
        <v>18</v>
      </c>
      <c r="B26" s="11" t="n"/>
      <c r="C26" s="11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21">
        <f>SUMPRODUCT(($D$8:$AH$8=1)*SUMIF(Codes,D26:AH26,Dur))</f>
        <v/>
      </c>
      <c r="AJ26" s="21">
        <f>SUMPRODUCT(($D$8:$AH$8=2)*SUMIF(Codes,D26:AH26,Dur))</f>
        <v/>
      </c>
      <c r="AK26" s="21">
        <f>SUMPRODUCT(($D$8:$AH$8=3)*SUMIF(Codes,D26:AH26,Dur))</f>
        <v/>
      </c>
      <c r="AL26" s="21">
        <f>SUMPRODUCT(($D$8:$AH$8=4)*SUMIF(Codes,D26:AH26,Dur))</f>
        <v/>
      </c>
      <c r="AM26" s="21">
        <f>SUMPRODUCT(($D$8:$AH$8=5)*SUMIF(Codes,D26:AH26,Dur))</f>
        <v/>
      </c>
      <c r="AN26" s="21">
        <f>SUMPRODUCT(($D$8:$AH$8=6)*SUMIF(Codes,D26:AH26,Dur))</f>
        <v/>
      </c>
      <c r="AO26" s="22">
        <f>SUMPRODUCT(SUMIF(Codes,D26:AH26,Dur))</f>
        <v/>
      </c>
      <c r="AP26" s="21">
        <f>SUMPRODUCT(SUMIF(Codes,D26:AH26,NightH))</f>
        <v/>
      </c>
      <c r="AQ26" s="21">
        <f>SUMPRODUCT(((($D$7:$AH$7="Sun")+ISNUMBER(MATCH($D$6:$AH$6,Holidays,0)))&gt;0)*(SUMIF(Codes,D26:AH26,Dur)&gt;0))</f>
        <v/>
      </c>
    </row>
    <row r="27">
      <c r="A27" s="20" t="n">
        <v>19</v>
      </c>
      <c r="B27" s="11" t="n"/>
      <c r="C27" s="11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0" t="n"/>
      <c r="U27" s="10" t="n"/>
      <c r="V27" s="10" t="n"/>
      <c r="W27" s="10" t="n"/>
      <c r="X27" s="10" t="n"/>
      <c r="Y27" s="10" t="n"/>
      <c r="Z27" s="10" t="n"/>
      <c r="AA27" s="10" t="n"/>
      <c r="AB27" s="10" t="n"/>
      <c r="AC27" s="10" t="n"/>
      <c r="AD27" s="10" t="n"/>
      <c r="AE27" s="10" t="n"/>
      <c r="AF27" s="10" t="n"/>
      <c r="AG27" s="10" t="n"/>
      <c r="AH27" s="10" t="n"/>
      <c r="AI27" s="21">
        <f>SUMPRODUCT(($D$8:$AH$8=1)*SUMIF(Codes,D27:AH27,Dur))</f>
        <v/>
      </c>
      <c r="AJ27" s="21">
        <f>SUMPRODUCT(($D$8:$AH$8=2)*SUMIF(Codes,D27:AH27,Dur))</f>
        <v/>
      </c>
      <c r="AK27" s="21">
        <f>SUMPRODUCT(($D$8:$AH$8=3)*SUMIF(Codes,D27:AH27,Dur))</f>
        <v/>
      </c>
      <c r="AL27" s="21">
        <f>SUMPRODUCT(($D$8:$AH$8=4)*SUMIF(Codes,D27:AH27,Dur))</f>
        <v/>
      </c>
      <c r="AM27" s="21">
        <f>SUMPRODUCT(($D$8:$AH$8=5)*SUMIF(Codes,D27:AH27,Dur))</f>
        <v/>
      </c>
      <c r="AN27" s="21">
        <f>SUMPRODUCT(($D$8:$AH$8=6)*SUMIF(Codes,D27:AH27,Dur))</f>
        <v/>
      </c>
      <c r="AO27" s="22">
        <f>SUMPRODUCT(SUMIF(Codes,D27:AH27,Dur))</f>
        <v/>
      </c>
      <c r="AP27" s="21">
        <f>SUMPRODUCT(SUMIF(Codes,D27:AH27,NightH))</f>
        <v/>
      </c>
      <c r="AQ27" s="21">
        <f>SUMPRODUCT(((($D$7:$AH$7="Sun")+ISNUMBER(MATCH($D$6:$AH$6,Holidays,0)))&gt;0)*(SUMIF(Codes,D27:AH27,Dur)&gt;0))</f>
        <v/>
      </c>
    </row>
    <row r="28">
      <c r="A28" s="20" t="n">
        <v>20</v>
      </c>
      <c r="B28" s="11" t="n"/>
      <c r="C28" s="11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21">
        <f>SUMPRODUCT(($D$8:$AH$8=1)*SUMIF(Codes,D28:AH28,Dur))</f>
        <v/>
      </c>
      <c r="AJ28" s="21">
        <f>SUMPRODUCT(($D$8:$AH$8=2)*SUMIF(Codes,D28:AH28,Dur))</f>
        <v/>
      </c>
      <c r="AK28" s="21">
        <f>SUMPRODUCT(($D$8:$AH$8=3)*SUMIF(Codes,D28:AH28,Dur))</f>
        <v/>
      </c>
      <c r="AL28" s="21">
        <f>SUMPRODUCT(($D$8:$AH$8=4)*SUMIF(Codes,D28:AH28,Dur))</f>
        <v/>
      </c>
      <c r="AM28" s="21">
        <f>SUMPRODUCT(($D$8:$AH$8=5)*SUMIF(Codes,D28:AH28,Dur))</f>
        <v/>
      </c>
      <c r="AN28" s="21">
        <f>SUMPRODUCT(($D$8:$AH$8=6)*SUMIF(Codes,D28:AH28,Dur))</f>
        <v/>
      </c>
      <c r="AO28" s="22">
        <f>SUMPRODUCT(SUMIF(Codes,D28:AH28,Dur))</f>
        <v/>
      </c>
      <c r="AP28" s="21">
        <f>SUMPRODUCT(SUMIF(Codes,D28:AH28,NightH))</f>
        <v/>
      </c>
      <c r="AQ28" s="21">
        <f>SUMPRODUCT(((($D$7:$AH$7="Sun")+ISNUMBER(MATCH($D$6:$AH$6,Holidays,0)))&gt;0)*(SUMIF(Codes,D28:AH28,Dur)&gt;0))</f>
        <v/>
      </c>
    </row>
    <row r="29">
      <c r="A29" s="20" t="n">
        <v>21</v>
      </c>
      <c r="B29" s="11" t="n"/>
      <c r="C29" s="11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  <c r="Q29" s="10" t="n"/>
      <c r="R29" s="10" t="n"/>
      <c r="S29" s="10" t="n"/>
      <c r="T29" s="10" t="n"/>
      <c r="U29" s="10" t="n"/>
      <c r="V29" s="10" t="n"/>
      <c r="W29" s="10" t="n"/>
      <c r="X29" s="10" t="n"/>
      <c r="Y29" s="10" t="n"/>
      <c r="Z29" s="10" t="n"/>
      <c r="AA29" s="10" t="n"/>
      <c r="AB29" s="10" t="n"/>
      <c r="AC29" s="10" t="n"/>
      <c r="AD29" s="10" t="n"/>
      <c r="AE29" s="10" t="n"/>
      <c r="AF29" s="10" t="n"/>
      <c r="AG29" s="10" t="n"/>
      <c r="AH29" s="10" t="n"/>
      <c r="AI29" s="21">
        <f>SUMPRODUCT(($D$8:$AH$8=1)*SUMIF(Codes,D29:AH29,Dur))</f>
        <v/>
      </c>
      <c r="AJ29" s="21">
        <f>SUMPRODUCT(($D$8:$AH$8=2)*SUMIF(Codes,D29:AH29,Dur))</f>
        <v/>
      </c>
      <c r="AK29" s="21">
        <f>SUMPRODUCT(($D$8:$AH$8=3)*SUMIF(Codes,D29:AH29,Dur))</f>
        <v/>
      </c>
      <c r="AL29" s="21">
        <f>SUMPRODUCT(($D$8:$AH$8=4)*SUMIF(Codes,D29:AH29,Dur))</f>
        <v/>
      </c>
      <c r="AM29" s="21">
        <f>SUMPRODUCT(($D$8:$AH$8=5)*SUMIF(Codes,D29:AH29,Dur))</f>
        <v/>
      </c>
      <c r="AN29" s="21">
        <f>SUMPRODUCT(($D$8:$AH$8=6)*SUMIF(Codes,D29:AH29,Dur))</f>
        <v/>
      </c>
      <c r="AO29" s="22">
        <f>SUMPRODUCT(SUMIF(Codes,D29:AH29,Dur))</f>
        <v/>
      </c>
      <c r="AP29" s="21">
        <f>SUMPRODUCT(SUMIF(Codes,D29:AH29,NightH))</f>
        <v/>
      </c>
      <c r="AQ29" s="21">
        <f>SUMPRODUCT(((($D$7:$AH$7="Sun")+ISNUMBER(MATCH($D$6:$AH$6,Holidays,0)))&gt;0)*(SUMIF(Codes,D29:AH29,Dur)&gt;0))</f>
        <v/>
      </c>
    </row>
    <row r="30">
      <c r="A30" s="20" t="n">
        <v>22</v>
      </c>
      <c r="B30" s="11" t="n"/>
      <c r="C30" s="11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21">
        <f>SUMPRODUCT(($D$8:$AH$8=1)*SUMIF(Codes,D30:AH30,Dur))</f>
        <v/>
      </c>
      <c r="AJ30" s="21">
        <f>SUMPRODUCT(($D$8:$AH$8=2)*SUMIF(Codes,D30:AH30,Dur))</f>
        <v/>
      </c>
      <c r="AK30" s="21">
        <f>SUMPRODUCT(($D$8:$AH$8=3)*SUMIF(Codes,D30:AH30,Dur))</f>
        <v/>
      </c>
      <c r="AL30" s="21">
        <f>SUMPRODUCT(($D$8:$AH$8=4)*SUMIF(Codes,D30:AH30,Dur))</f>
        <v/>
      </c>
      <c r="AM30" s="21">
        <f>SUMPRODUCT(($D$8:$AH$8=5)*SUMIF(Codes,D30:AH30,Dur))</f>
        <v/>
      </c>
      <c r="AN30" s="21">
        <f>SUMPRODUCT(($D$8:$AH$8=6)*SUMIF(Codes,D30:AH30,Dur))</f>
        <v/>
      </c>
      <c r="AO30" s="22">
        <f>SUMPRODUCT(SUMIF(Codes,D30:AH30,Dur))</f>
        <v/>
      </c>
      <c r="AP30" s="21">
        <f>SUMPRODUCT(SUMIF(Codes,D30:AH30,NightH))</f>
        <v/>
      </c>
      <c r="AQ30" s="21">
        <f>SUMPRODUCT(((($D$7:$AH$7="Sun")+ISNUMBER(MATCH($D$6:$AH$6,Holidays,0)))&gt;0)*(SUMIF(Codes,D30:AH30,Dur)&gt;0))</f>
        <v/>
      </c>
    </row>
    <row r="31">
      <c r="A31" s="20" t="n">
        <v>23</v>
      </c>
      <c r="B31" s="11" t="n"/>
      <c r="C31" s="11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21">
        <f>SUMPRODUCT(($D$8:$AH$8=1)*SUMIF(Codes,D31:AH31,Dur))</f>
        <v/>
      </c>
      <c r="AJ31" s="21">
        <f>SUMPRODUCT(($D$8:$AH$8=2)*SUMIF(Codes,D31:AH31,Dur))</f>
        <v/>
      </c>
      <c r="AK31" s="21">
        <f>SUMPRODUCT(($D$8:$AH$8=3)*SUMIF(Codes,D31:AH31,Dur))</f>
        <v/>
      </c>
      <c r="AL31" s="21">
        <f>SUMPRODUCT(($D$8:$AH$8=4)*SUMIF(Codes,D31:AH31,Dur))</f>
        <v/>
      </c>
      <c r="AM31" s="21">
        <f>SUMPRODUCT(($D$8:$AH$8=5)*SUMIF(Codes,D31:AH31,Dur))</f>
        <v/>
      </c>
      <c r="AN31" s="21">
        <f>SUMPRODUCT(($D$8:$AH$8=6)*SUMIF(Codes,D31:AH31,Dur))</f>
        <v/>
      </c>
      <c r="AO31" s="22">
        <f>SUMPRODUCT(SUMIF(Codes,D31:AH31,Dur))</f>
        <v/>
      </c>
      <c r="AP31" s="21">
        <f>SUMPRODUCT(SUMIF(Codes,D31:AH31,NightH))</f>
        <v/>
      </c>
      <c r="AQ31" s="21">
        <f>SUMPRODUCT(((($D$7:$AH$7="Sun")+ISNUMBER(MATCH($D$6:$AH$6,Holidays,0)))&gt;0)*(SUMIF(Codes,D31:AH31,Dur)&gt;0))</f>
        <v/>
      </c>
    </row>
    <row r="32">
      <c r="A32" s="20" t="n">
        <v>24</v>
      </c>
      <c r="B32" s="11" t="n"/>
      <c r="C32" s="11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0" t="n"/>
      <c r="Q32" s="10" t="n"/>
      <c r="R32" s="10" t="n"/>
      <c r="S32" s="10" t="n"/>
      <c r="T32" s="10" t="n"/>
      <c r="U32" s="10" t="n"/>
      <c r="V32" s="10" t="n"/>
      <c r="W32" s="10" t="n"/>
      <c r="X32" s="10" t="n"/>
      <c r="Y32" s="10" t="n"/>
      <c r="Z32" s="10" t="n"/>
      <c r="AA32" s="10" t="n"/>
      <c r="AB32" s="10" t="n"/>
      <c r="AC32" s="10" t="n"/>
      <c r="AD32" s="10" t="n"/>
      <c r="AE32" s="10" t="n"/>
      <c r="AF32" s="10" t="n"/>
      <c r="AG32" s="10" t="n"/>
      <c r="AH32" s="10" t="n"/>
      <c r="AI32" s="21">
        <f>SUMPRODUCT(($D$8:$AH$8=1)*SUMIF(Codes,D32:AH32,Dur))</f>
        <v/>
      </c>
      <c r="AJ32" s="21">
        <f>SUMPRODUCT(($D$8:$AH$8=2)*SUMIF(Codes,D32:AH32,Dur))</f>
        <v/>
      </c>
      <c r="AK32" s="21">
        <f>SUMPRODUCT(($D$8:$AH$8=3)*SUMIF(Codes,D32:AH32,Dur))</f>
        <v/>
      </c>
      <c r="AL32" s="21">
        <f>SUMPRODUCT(($D$8:$AH$8=4)*SUMIF(Codes,D32:AH32,Dur))</f>
        <v/>
      </c>
      <c r="AM32" s="21">
        <f>SUMPRODUCT(($D$8:$AH$8=5)*SUMIF(Codes,D32:AH32,Dur))</f>
        <v/>
      </c>
      <c r="AN32" s="21">
        <f>SUMPRODUCT(($D$8:$AH$8=6)*SUMIF(Codes,D32:AH32,Dur))</f>
        <v/>
      </c>
      <c r="AO32" s="22">
        <f>SUMPRODUCT(SUMIF(Codes,D32:AH32,Dur))</f>
        <v/>
      </c>
      <c r="AP32" s="21">
        <f>SUMPRODUCT(SUMIF(Codes,D32:AH32,NightH))</f>
        <v/>
      </c>
      <c r="AQ32" s="21">
        <f>SUMPRODUCT(((($D$7:$AH$7="Sun")+ISNUMBER(MATCH($D$6:$AH$6,Holidays,0)))&gt;0)*(SUMIF(Codes,D32:AH32,Dur)&gt;0))</f>
        <v/>
      </c>
    </row>
    <row r="33">
      <c r="A33" s="20" t="n">
        <v>25</v>
      </c>
      <c r="B33" s="11" t="n"/>
      <c r="C33" s="11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0" t="n"/>
      <c r="Q33" s="10" t="n"/>
      <c r="R33" s="10" t="n"/>
      <c r="S33" s="10" t="n"/>
      <c r="T33" s="10" t="n"/>
      <c r="U33" s="10" t="n"/>
      <c r="V33" s="10" t="n"/>
      <c r="W33" s="10" t="n"/>
      <c r="X33" s="10" t="n"/>
      <c r="Y33" s="10" t="n"/>
      <c r="Z33" s="10" t="n"/>
      <c r="AA33" s="10" t="n"/>
      <c r="AB33" s="10" t="n"/>
      <c r="AC33" s="10" t="n"/>
      <c r="AD33" s="10" t="n"/>
      <c r="AE33" s="10" t="n"/>
      <c r="AF33" s="10" t="n"/>
      <c r="AG33" s="10" t="n"/>
      <c r="AH33" s="10" t="n"/>
      <c r="AI33" s="21">
        <f>SUMPRODUCT(($D$8:$AH$8=1)*SUMIF(Codes,D33:AH33,Dur))</f>
        <v/>
      </c>
      <c r="AJ33" s="21">
        <f>SUMPRODUCT(($D$8:$AH$8=2)*SUMIF(Codes,D33:AH33,Dur))</f>
        <v/>
      </c>
      <c r="AK33" s="21">
        <f>SUMPRODUCT(($D$8:$AH$8=3)*SUMIF(Codes,D33:AH33,Dur))</f>
        <v/>
      </c>
      <c r="AL33" s="21">
        <f>SUMPRODUCT(($D$8:$AH$8=4)*SUMIF(Codes,D33:AH33,Dur))</f>
        <v/>
      </c>
      <c r="AM33" s="21">
        <f>SUMPRODUCT(($D$8:$AH$8=5)*SUMIF(Codes,D33:AH33,Dur))</f>
        <v/>
      </c>
      <c r="AN33" s="21">
        <f>SUMPRODUCT(($D$8:$AH$8=6)*SUMIF(Codes,D33:AH33,Dur))</f>
        <v/>
      </c>
      <c r="AO33" s="22">
        <f>SUMPRODUCT(SUMIF(Codes,D33:AH33,Dur))</f>
        <v/>
      </c>
      <c r="AP33" s="21">
        <f>SUMPRODUCT(SUMIF(Codes,D33:AH33,NightH))</f>
        <v/>
      </c>
      <c r="AQ33" s="21">
        <f>SUMPRODUCT(((($D$7:$AH$7="Sun")+ISNUMBER(MATCH($D$6:$AH$6,Holidays,0)))&gt;0)*(SUMIF(Codes,D33:AH33,Dur)&gt;0))</f>
        <v/>
      </c>
    </row>
    <row r="34">
      <c r="A34" s="20" t="n">
        <v>26</v>
      </c>
      <c r="B34" s="11" t="n"/>
      <c r="C34" s="11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0" t="n"/>
      <c r="Q34" s="10" t="n"/>
      <c r="R34" s="10" t="n"/>
      <c r="S34" s="10" t="n"/>
      <c r="T34" s="10" t="n"/>
      <c r="U34" s="10" t="n"/>
      <c r="V34" s="10" t="n"/>
      <c r="W34" s="10" t="n"/>
      <c r="X34" s="10" t="n"/>
      <c r="Y34" s="10" t="n"/>
      <c r="Z34" s="10" t="n"/>
      <c r="AA34" s="10" t="n"/>
      <c r="AB34" s="10" t="n"/>
      <c r="AC34" s="10" t="n"/>
      <c r="AD34" s="10" t="n"/>
      <c r="AE34" s="10" t="n"/>
      <c r="AF34" s="10" t="n"/>
      <c r="AG34" s="10" t="n"/>
      <c r="AH34" s="10" t="n"/>
      <c r="AI34" s="21">
        <f>SUMPRODUCT(($D$8:$AH$8=1)*SUMIF(Codes,D34:AH34,Dur))</f>
        <v/>
      </c>
      <c r="AJ34" s="21">
        <f>SUMPRODUCT(($D$8:$AH$8=2)*SUMIF(Codes,D34:AH34,Dur))</f>
        <v/>
      </c>
      <c r="AK34" s="21">
        <f>SUMPRODUCT(($D$8:$AH$8=3)*SUMIF(Codes,D34:AH34,Dur))</f>
        <v/>
      </c>
      <c r="AL34" s="21">
        <f>SUMPRODUCT(($D$8:$AH$8=4)*SUMIF(Codes,D34:AH34,Dur))</f>
        <v/>
      </c>
      <c r="AM34" s="21">
        <f>SUMPRODUCT(($D$8:$AH$8=5)*SUMIF(Codes,D34:AH34,Dur))</f>
        <v/>
      </c>
      <c r="AN34" s="21">
        <f>SUMPRODUCT(($D$8:$AH$8=6)*SUMIF(Codes,D34:AH34,Dur))</f>
        <v/>
      </c>
      <c r="AO34" s="22">
        <f>SUMPRODUCT(SUMIF(Codes,D34:AH34,Dur))</f>
        <v/>
      </c>
      <c r="AP34" s="21">
        <f>SUMPRODUCT(SUMIF(Codes,D34:AH34,NightH))</f>
        <v/>
      </c>
      <c r="AQ34" s="21">
        <f>SUMPRODUCT(((($D$7:$AH$7="Sun")+ISNUMBER(MATCH($D$6:$AH$6,Holidays,0)))&gt;0)*(SUMIF(Codes,D34:AH34,Dur)&gt;0))</f>
        <v/>
      </c>
    </row>
    <row r="35">
      <c r="A35" s="20" t="n">
        <v>27</v>
      </c>
      <c r="B35" s="11" t="n"/>
      <c r="C35" s="11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0" t="n"/>
      <c r="Q35" s="10" t="n"/>
      <c r="R35" s="10" t="n"/>
      <c r="S35" s="10" t="n"/>
      <c r="T35" s="10" t="n"/>
      <c r="U35" s="10" t="n"/>
      <c r="V35" s="10" t="n"/>
      <c r="W35" s="10" t="n"/>
      <c r="X35" s="10" t="n"/>
      <c r="Y35" s="10" t="n"/>
      <c r="Z35" s="10" t="n"/>
      <c r="AA35" s="10" t="n"/>
      <c r="AB35" s="10" t="n"/>
      <c r="AC35" s="10" t="n"/>
      <c r="AD35" s="10" t="n"/>
      <c r="AE35" s="10" t="n"/>
      <c r="AF35" s="10" t="n"/>
      <c r="AG35" s="10" t="n"/>
      <c r="AH35" s="10" t="n"/>
      <c r="AI35" s="21">
        <f>SUMPRODUCT(($D$8:$AH$8=1)*SUMIF(Codes,D35:AH35,Dur))</f>
        <v/>
      </c>
      <c r="AJ35" s="21">
        <f>SUMPRODUCT(($D$8:$AH$8=2)*SUMIF(Codes,D35:AH35,Dur))</f>
        <v/>
      </c>
      <c r="AK35" s="21">
        <f>SUMPRODUCT(($D$8:$AH$8=3)*SUMIF(Codes,D35:AH35,Dur))</f>
        <v/>
      </c>
      <c r="AL35" s="21">
        <f>SUMPRODUCT(($D$8:$AH$8=4)*SUMIF(Codes,D35:AH35,Dur))</f>
        <v/>
      </c>
      <c r="AM35" s="21">
        <f>SUMPRODUCT(($D$8:$AH$8=5)*SUMIF(Codes,D35:AH35,Dur))</f>
        <v/>
      </c>
      <c r="AN35" s="21">
        <f>SUMPRODUCT(($D$8:$AH$8=6)*SUMIF(Codes,D35:AH35,Dur))</f>
        <v/>
      </c>
      <c r="AO35" s="22">
        <f>SUMPRODUCT(SUMIF(Codes,D35:AH35,Dur))</f>
        <v/>
      </c>
      <c r="AP35" s="21">
        <f>SUMPRODUCT(SUMIF(Codes,D35:AH35,NightH))</f>
        <v/>
      </c>
      <c r="AQ35" s="21">
        <f>SUMPRODUCT(((($D$7:$AH$7="Sun")+ISNUMBER(MATCH($D$6:$AH$6,Holidays,0)))&gt;0)*(SUMIF(Codes,D35:AH35,Dur)&gt;0))</f>
        <v/>
      </c>
    </row>
    <row r="36">
      <c r="A36" s="20" t="n">
        <v>28</v>
      </c>
      <c r="B36" s="11" t="n"/>
      <c r="C36" s="11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0" t="n"/>
      <c r="Q36" s="10" t="n"/>
      <c r="R36" s="10" t="n"/>
      <c r="S36" s="10" t="n"/>
      <c r="T36" s="10" t="n"/>
      <c r="U36" s="10" t="n"/>
      <c r="V36" s="10" t="n"/>
      <c r="W36" s="10" t="n"/>
      <c r="X36" s="10" t="n"/>
      <c r="Y36" s="10" t="n"/>
      <c r="Z36" s="10" t="n"/>
      <c r="AA36" s="10" t="n"/>
      <c r="AB36" s="10" t="n"/>
      <c r="AC36" s="10" t="n"/>
      <c r="AD36" s="10" t="n"/>
      <c r="AE36" s="10" t="n"/>
      <c r="AF36" s="10" t="n"/>
      <c r="AG36" s="10" t="n"/>
      <c r="AH36" s="10" t="n"/>
      <c r="AI36" s="21">
        <f>SUMPRODUCT(($D$8:$AH$8=1)*SUMIF(Codes,D36:AH36,Dur))</f>
        <v/>
      </c>
      <c r="AJ36" s="21">
        <f>SUMPRODUCT(($D$8:$AH$8=2)*SUMIF(Codes,D36:AH36,Dur))</f>
        <v/>
      </c>
      <c r="AK36" s="21">
        <f>SUMPRODUCT(($D$8:$AH$8=3)*SUMIF(Codes,D36:AH36,Dur))</f>
        <v/>
      </c>
      <c r="AL36" s="21">
        <f>SUMPRODUCT(($D$8:$AH$8=4)*SUMIF(Codes,D36:AH36,Dur))</f>
        <v/>
      </c>
      <c r="AM36" s="21">
        <f>SUMPRODUCT(($D$8:$AH$8=5)*SUMIF(Codes,D36:AH36,Dur))</f>
        <v/>
      </c>
      <c r="AN36" s="21">
        <f>SUMPRODUCT(($D$8:$AH$8=6)*SUMIF(Codes,D36:AH36,Dur))</f>
        <v/>
      </c>
      <c r="AO36" s="22">
        <f>SUMPRODUCT(SUMIF(Codes,D36:AH36,Dur))</f>
        <v/>
      </c>
      <c r="AP36" s="21">
        <f>SUMPRODUCT(SUMIF(Codes,D36:AH36,NightH))</f>
        <v/>
      </c>
      <c r="AQ36" s="21">
        <f>SUMPRODUCT(((($D$7:$AH$7="Sun")+ISNUMBER(MATCH($D$6:$AH$6,Holidays,0)))&gt;0)*(SUMIF(Codes,D36:AH36,Dur)&gt;0))</f>
        <v/>
      </c>
    </row>
    <row r="37">
      <c r="A37" s="20" t="n">
        <v>29</v>
      </c>
      <c r="B37" s="11" t="n"/>
      <c r="C37" s="11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0" t="n"/>
      <c r="Q37" s="10" t="n"/>
      <c r="R37" s="10" t="n"/>
      <c r="S37" s="10" t="n"/>
      <c r="T37" s="10" t="n"/>
      <c r="U37" s="10" t="n"/>
      <c r="V37" s="10" t="n"/>
      <c r="W37" s="10" t="n"/>
      <c r="X37" s="10" t="n"/>
      <c r="Y37" s="10" t="n"/>
      <c r="Z37" s="10" t="n"/>
      <c r="AA37" s="10" t="n"/>
      <c r="AB37" s="10" t="n"/>
      <c r="AC37" s="10" t="n"/>
      <c r="AD37" s="10" t="n"/>
      <c r="AE37" s="10" t="n"/>
      <c r="AF37" s="10" t="n"/>
      <c r="AG37" s="10" t="n"/>
      <c r="AH37" s="10" t="n"/>
      <c r="AI37" s="21">
        <f>SUMPRODUCT(($D$8:$AH$8=1)*SUMIF(Codes,D37:AH37,Dur))</f>
        <v/>
      </c>
      <c r="AJ37" s="21">
        <f>SUMPRODUCT(($D$8:$AH$8=2)*SUMIF(Codes,D37:AH37,Dur))</f>
        <v/>
      </c>
      <c r="AK37" s="21">
        <f>SUMPRODUCT(($D$8:$AH$8=3)*SUMIF(Codes,D37:AH37,Dur))</f>
        <v/>
      </c>
      <c r="AL37" s="21">
        <f>SUMPRODUCT(($D$8:$AH$8=4)*SUMIF(Codes,D37:AH37,Dur))</f>
        <v/>
      </c>
      <c r="AM37" s="21">
        <f>SUMPRODUCT(($D$8:$AH$8=5)*SUMIF(Codes,D37:AH37,Dur))</f>
        <v/>
      </c>
      <c r="AN37" s="21">
        <f>SUMPRODUCT(($D$8:$AH$8=6)*SUMIF(Codes,D37:AH37,Dur))</f>
        <v/>
      </c>
      <c r="AO37" s="22">
        <f>SUMPRODUCT(SUMIF(Codes,D37:AH37,Dur))</f>
        <v/>
      </c>
      <c r="AP37" s="21">
        <f>SUMPRODUCT(SUMIF(Codes,D37:AH37,NightH))</f>
        <v/>
      </c>
      <c r="AQ37" s="21">
        <f>SUMPRODUCT(((($D$7:$AH$7="Sun")+ISNUMBER(MATCH($D$6:$AH$6,Holidays,0)))&gt;0)*(SUMIF(Codes,D37:AH37,Dur)&gt;0))</f>
        <v/>
      </c>
    </row>
    <row r="38">
      <c r="A38" s="20" t="n">
        <v>30</v>
      </c>
      <c r="B38" s="11" t="n"/>
      <c r="C38" s="11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0" t="n"/>
      <c r="Q38" s="10" t="n"/>
      <c r="R38" s="10" t="n"/>
      <c r="S38" s="10" t="n"/>
      <c r="T38" s="10" t="n"/>
      <c r="U38" s="10" t="n"/>
      <c r="V38" s="10" t="n"/>
      <c r="W38" s="10" t="n"/>
      <c r="X38" s="10" t="n"/>
      <c r="Y38" s="10" t="n"/>
      <c r="Z38" s="10" t="n"/>
      <c r="AA38" s="10" t="n"/>
      <c r="AB38" s="10" t="n"/>
      <c r="AC38" s="10" t="n"/>
      <c r="AD38" s="10" t="n"/>
      <c r="AE38" s="10" t="n"/>
      <c r="AF38" s="10" t="n"/>
      <c r="AG38" s="10" t="n"/>
      <c r="AH38" s="10" t="n"/>
      <c r="AI38" s="21">
        <f>SUMPRODUCT(($D$8:$AH$8=1)*SUMIF(Codes,D38:AH38,Dur))</f>
        <v/>
      </c>
      <c r="AJ38" s="21">
        <f>SUMPRODUCT(($D$8:$AH$8=2)*SUMIF(Codes,D38:AH38,Dur))</f>
        <v/>
      </c>
      <c r="AK38" s="21">
        <f>SUMPRODUCT(($D$8:$AH$8=3)*SUMIF(Codes,D38:AH38,Dur))</f>
        <v/>
      </c>
      <c r="AL38" s="21">
        <f>SUMPRODUCT(($D$8:$AH$8=4)*SUMIF(Codes,D38:AH38,Dur))</f>
        <v/>
      </c>
      <c r="AM38" s="21">
        <f>SUMPRODUCT(($D$8:$AH$8=5)*SUMIF(Codes,D38:AH38,Dur))</f>
        <v/>
      </c>
      <c r="AN38" s="21">
        <f>SUMPRODUCT(($D$8:$AH$8=6)*SUMIF(Codes,D38:AH38,Dur))</f>
        <v/>
      </c>
      <c r="AO38" s="22">
        <f>SUMPRODUCT(SUMIF(Codes,D38:AH38,Dur))</f>
        <v/>
      </c>
      <c r="AP38" s="21">
        <f>SUMPRODUCT(SUMIF(Codes,D38:AH38,NightH))</f>
        <v/>
      </c>
      <c r="AQ38" s="21">
        <f>SUMPRODUCT(((($D$7:$AH$7="Sun")+ISNUMBER(MATCH($D$6:$AH$6,Holidays,0)))&gt;0)*(SUMIF(Codes,D38:AH38,Dur)&gt;0))</f>
        <v/>
      </c>
    </row>
  </sheetData>
  <mergeCells count="9">
    <mergeCell ref="AI6:AI8"/>
    <mergeCell ref="AM6:AM8"/>
    <mergeCell ref="AL6:AL8"/>
    <mergeCell ref="AJ6:AJ8"/>
    <mergeCell ref="AO6:AO8"/>
    <mergeCell ref="AQ6:AQ8"/>
    <mergeCell ref="AK6:AK8"/>
    <mergeCell ref="AP6:AP8"/>
    <mergeCell ref="AN6:AN8"/>
  </mergeCells>
  <conditionalFormatting sqref="E9:AH38">
    <cfRule type="expression" priority="1" dxfId="0" stopIfTrue="1">
      <formula>AND(E9&lt;&gt;"",D9&lt;&gt;"",SUMIF(Codes,E9,Dur)&gt;0,SUMIF(Codes,D9,Dur)&gt;0,ROUND(24+SUMIF(Codes,E9,StartH)-SUMIF(Codes,D9,EndH),4)&lt;MinRest)</formula>
    </cfRule>
  </conditionalFormatting>
  <conditionalFormatting sqref="D9:AH38">
    <cfRule type="expression" priority="2" dxfId="1" stopIfTrue="1">
      <formula>AND(D9&lt;&gt;"",COUNTIF(Codes,D9)=0)</formula>
    </cfRule>
  </conditionalFormatting>
  <conditionalFormatting sqref="D6:AH38">
    <cfRule type="expression" priority="3" dxfId="2">
      <formula>OR(D$7="Sun",ISNUMBER(MATCH(D$6,Holidays,0)))</formula>
    </cfRule>
  </conditionalFormatting>
  <conditionalFormatting sqref="AI9:AN38">
    <cfRule type="expression" priority="4" dxfId="3">
      <formula>AI9&gt;WeekLimit</formula>
    </cfRule>
  </conditionalFormatting>
  <dataValidations count="1">
    <dataValidation sqref="D9:AH38" showDropDown="0" showInputMessage="0" showErrorMessage="0" allowBlank="1" type="list">
      <formula1>CodeList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2026-10-06T14:39:08Z</dcterms:created>
  <dcterms:modified xsi:type="dcterms:W3CDTF">2026-10-06T14:39:08Z</dcterms:modified>
</cp:coreProperties>
</file>